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IR\Reports\TIME\"/>
    </mc:Choice>
  </mc:AlternateContent>
  <bookViews>
    <workbookView xWindow="-12" yWindow="4236" windowWidth="12396" windowHeight="4296" tabRatio="698"/>
  </bookViews>
  <sheets>
    <sheet name="Intro" sheetId="6" r:id="rId1"/>
    <sheet name="A&amp;S" sheetId="16" r:id="rId2"/>
    <sheet name="Business" sheetId="9" r:id="rId3"/>
    <sheet name="Education" sheetId="17" r:id="rId4"/>
    <sheet name="Engin" sheetId="18" r:id="rId5"/>
    <sheet name="ENVD" sheetId="19" r:id="rId6"/>
    <sheet name="CMCI" sheetId="20" r:id="rId7"/>
    <sheet name="Music" sheetId="21" r:id="rId8"/>
    <sheet name="Exp Studies" sheetId="29" r:id="rId9"/>
    <sheet name="AS Plus" sheetId="23" r:id="rId10"/>
    <sheet name="Campus" sheetId="15" r:id="rId11"/>
    <sheet name="AllUG" sheetId="28" r:id="rId12"/>
    <sheet name="Freshman" sheetId="27" r:id="rId13"/>
    <sheet name="Input" sheetId="1" state="hidden" r:id="rId14"/>
  </sheets>
  <definedNames>
    <definedName name="_xlnm._FilterDatabase" localSheetId="1" hidden="1">'A&amp;S'!$A$1:$L$28</definedName>
    <definedName name="_xlnm._FilterDatabase" localSheetId="9" hidden="1">'AS Plus'!$A$1:$L$28</definedName>
    <definedName name="_xlnm._FilterDatabase" localSheetId="2" hidden="1">Business!$A$1:$L$29</definedName>
    <definedName name="_xlnm._FilterDatabase" localSheetId="10" hidden="1">Campus!$A$1:$L$28</definedName>
    <definedName name="_xlnm._FilterDatabase" localSheetId="6" hidden="1">CMCI!$A$1:$L$29</definedName>
    <definedName name="_xlnm._FilterDatabase" localSheetId="3" hidden="1">Education!$A$1:$L$28</definedName>
    <definedName name="_xlnm._FilterDatabase" localSheetId="4" hidden="1">Engin!$A$1:$L$29</definedName>
    <definedName name="_xlnm._FilterDatabase" localSheetId="5" hidden="1">ENVD!$A$1:$L$29</definedName>
    <definedName name="_xlnm._FilterDatabase" localSheetId="8" hidden="1">'Exp Studies'!$A$1:$B$28</definedName>
    <definedName name="_xlnm._FilterDatabase" localSheetId="13" hidden="1">Input!$A$4:$L$51</definedName>
    <definedName name="_xlnm._FilterDatabase" localSheetId="0" hidden="1">Intro!$A$1:$L$33</definedName>
    <definedName name="_xlnm._FilterDatabase" localSheetId="7" hidden="1">Music!$A$1:$L$29</definedName>
    <definedName name="_xlnm.Print_Area" localSheetId="1">'A&amp;S'!$A$1:$S$48</definedName>
    <definedName name="_xlnm.Print_Area" localSheetId="9">'AS Plus'!$A$1:$S$48</definedName>
    <definedName name="_xlnm.Print_Area" localSheetId="2">Business!$A$1:$S$49</definedName>
    <definedName name="_xlnm.Print_Area" localSheetId="10">Campus!$A$1:$S$48</definedName>
    <definedName name="_xlnm.Print_Area" localSheetId="6">CMCI!$A$1:$S$49</definedName>
    <definedName name="_xlnm.Print_Area" localSheetId="3">Education!$A$1:$S$48</definedName>
    <definedName name="_xlnm.Print_Area" localSheetId="4">Engin!$A$1:$S$49</definedName>
    <definedName name="_xlnm.Print_Area" localSheetId="5">ENVD!$A$1:$S$49</definedName>
    <definedName name="_xlnm.Print_Area" localSheetId="8">'Exp Studies'!$A$1:$B$48</definedName>
    <definedName name="_xlnm.Print_Area" localSheetId="7">Music!$A$1:$S$49</definedName>
    <definedName name="_xlnm.Print_Titles" localSheetId="1">'A&amp;S'!$1:$1</definedName>
    <definedName name="_xlnm.Print_Titles" localSheetId="13">Input!$1:$4</definedName>
  </definedNames>
  <calcPr calcId="162913"/>
</workbook>
</file>

<file path=xl/calcChain.xml><?xml version="1.0" encoding="utf-8"?>
<calcChain xmlns="http://schemas.openxmlformats.org/spreadsheetml/2006/main">
  <c r="AH24" i="15" l="1"/>
  <c r="AH23" i="15"/>
  <c r="AH9" i="15"/>
  <c r="AH5" i="15"/>
  <c r="AH4" i="15"/>
  <c r="AH3" i="15"/>
  <c r="AH2" i="15"/>
  <c r="AH1" i="15"/>
  <c r="AH9" i="23"/>
  <c r="AH5" i="23"/>
  <c r="AH24" i="23" s="1"/>
  <c r="AH4" i="23"/>
  <c r="AH23" i="23" s="1"/>
  <c r="AH3" i="23"/>
  <c r="AH22" i="23" s="1"/>
  <c r="AH2" i="23"/>
  <c r="AH6" i="23" s="1"/>
  <c r="AH1" i="23"/>
  <c r="F9" i="29"/>
  <c r="F5" i="29"/>
  <c r="F24" i="29" s="1"/>
  <c r="F4" i="29"/>
  <c r="F23" i="29" s="1"/>
  <c r="F3" i="29"/>
  <c r="F2" i="29"/>
  <c r="F1" i="29"/>
  <c r="AH9" i="21"/>
  <c r="AH5" i="21"/>
  <c r="AH25" i="21" s="1"/>
  <c r="AH4" i="21"/>
  <c r="AH10" i="21" s="1"/>
  <c r="AH3" i="21"/>
  <c r="AH2" i="21"/>
  <c r="AH1" i="21"/>
  <c r="AH9" i="20"/>
  <c r="AH5" i="20"/>
  <c r="AH25" i="20" s="1"/>
  <c r="AH4" i="20"/>
  <c r="AH24" i="20" s="1"/>
  <c r="AH3" i="20"/>
  <c r="AH2" i="20"/>
  <c r="AH22" i="20" s="1"/>
  <c r="AH1" i="20"/>
  <c r="AH9" i="19"/>
  <c r="AH5" i="19"/>
  <c r="AH25" i="19" s="1"/>
  <c r="AH4" i="19"/>
  <c r="AH10" i="19" s="1"/>
  <c r="AH3" i="19"/>
  <c r="AH2" i="19"/>
  <c r="AH6" i="19" s="1"/>
  <c r="AH1" i="19"/>
  <c r="AH9" i="18"/>
  <c r="AH5" i="18"/>
  <c r="AH25" i="18" s="1"/>
  <c r="AH4" i="18"/>
  <c r="AH24" i="18" s="1"/>
  <c r="AH3" i="18"/>
  <c r="AH2" i="18"/>
  <c r="AH22" i="18" s="1"/>
  <c r="AH1" i="18"/>
  <c r="AH9" i="17"/>
  <c r="AH5" i="17"/>
  <c r="AH24" i="17" s="1"/>
  <c r="AH4" i="17"/>
  <c r="AH23" i="17" s="1"/>
  <c r="AH3" i="17"/>
  <c r="AH2" i="17"/>
  <c r="AH1" i="17"/>
  <c r="AH10" i="9"/>
  <c r="AH9" i="9"/>
  <c r="AH5" i="9"/>
  <c r="AH25" i="9" s="1"/>
  <c r="AH4" i="9"/>
  <c r="AH3" i="9"/>
  <c r="AH23" i="9" s="1"/>
  <c r="AH2" i="9"/>
  <c r="AH6" i="9" s="1"/>
  <c r="AH1" i="9"/>
  <c r="AH9" i="16"/>
  <c r="AH5" i="16"/>
  <c r="AH24" i="16" s="1"/>
  <c r="AH4" i="16"/>
  <c r="AH23" i="16" s="1"/>
  <c r="AH3" i="16"/>
  <c r="AH2" i="16"/>
  <c r="AH1" i="16"/>
  <c r="AH76" i="1"/>
  <c r="AH75" i="1"/>
  <c r="AH74" i="1"/>
  <c r="AH73" i="1"/>
  <c r="AH72" i="1"/>
  <c r="AH71" i="1"/>
  <c r="AH70" i="1"/>
  <c r="AH69" i="1"/>
  <c r="AH77" i="1" s="1"/>
  <c r="AH67" i="1"/>
  <c r="AH55" i="1"/>
  <c r="AH48" i="1"/>
  <c r="AH58" i="1" s="1"/>
  <c r="AH64" i="1" s="1"/>
  <c r="AH47" i="1"/>
  <c r="AH52" i="1" s="1"/>
  <c r="AH46" i="1"/>
  <c r="AH56" i="1" s="1"/>
  <c r="AH45" i="1"/>
  <c r="AH21" i="15" l="1"/>
  <c r="AH6" i="15"/>
  <c r="AH22" i="15"/>
  <c r="AH25" i="23"/>
  <c r="AH7" i="23"/>
  <c r="AH21" i="23"/>
  <c r="F21" i="29"/>
  <c r="F6" i="29"/>
  <c r="F22" i="29"/>
  <c r="AH22" i="21"/>
  <c r="AH23" i="21"/>
  <c r="AH24" i="21"/>
  <c r="AH6" i="21"/>
  <c r="AH6" i="20"/>
  <c r="AH10" i="20"/>
  <c r="AH23" i="20"/>
  <c r="AH26" i="19"/>
  <c r="AH7" i="19"/>
  <c r="AH22" i="19"/>
  <c r="AH23" i="19"/>
  <c r="AH24" i="19"/>
  <c r="AH6" i="18"/>
  <c r="AH10" i="18"/>
  <c r="AH23" i="18"/>
  <c r="AH21" i="17"/>
  <c r="AH6" i="17"/>
  <c r="AH22" i="17"/>
  <c r="AH7" i="9"/>
  <c r="AH26" i="9"/>
  <c r="AH22" i="9"/>
  <c r="AH24" i="9"/>
  <c r="AH21" i="16"/>
  <c r="AH22" i="16"/>
  <c r="AH6" i="16"/>
  <c r="AH49" i="1"/>
  <c r="AH50" i="1"/>
  <c r="AH51" i="1"/>
  <c r="AH57" i="1"/>
  <c r="AG9" i="15"/>
  <c r="AG5" i="15"/>
  <c r="AG24" i="15" s="1"/>
  <c r="AG4" i="15"/>
  <c r="AG23" i="15" s="1"/>
  <c r="AG3" i="15"/>
  <c r="AG2" i="15"/>
  <c r="AG1" i="15"/>
  <c r="AG9" i="23"/>
  <c r="AG5" i="23"/>
  <c r="AG4" i="23"/>
  <c r="AG23" i="23" s="1"/>
  <c r="AG3" i="23"/>
  <c r="AG2" i="23"/>
  <c r="AG1" i="23"/>
  <c r="E9" i="29"/>
  <c r="E5" i="29"/>
  <c r="E24" i="29" s="1"/>
  <c r="E4" i="29"/>
  <c r="E23" i="29" s="1"/>
  <c r="E3" i="29"/>
  <c r="E22" i="29" s="1"/>
  <c r="E2" i="29"/>
  <c r="E1" i="29"/>
  <c r="AG9" i="21"/>
  <c r="AG5" i="21"/>
  <c r="AG25" i="21" s="1"/>
  <c r="AG4" i="21"/>
  <c r="AG3" i="21"/>
  <c r="AG2" i="21"/>
  <c r="AG1" i="21"/>
  <c r="AG9" i="20"/>
  <c r="AG5" i="20"/>
  <c r="AG25" i="20" s="1"/>
  <c r="AG4" i="20"/>
  <c r="AG3" i="20"/>
  <c r="AG2" i="20"/>
  <c r="AG1" i="20"/>
  <c r="AG9" i="19"/>
  <c r="AG5" i="19"/>
  <c r="AG4" i="19"/>
  <c r="AG24" i="19" s="1"/>
  <c r="AG3" i="19"/>
  <c r="AG2" i="19"/>
  <c r="AG1" i="19"/>
  <c r="AG9" i="18"/>
  <c r="AG5" i="18"/>
  <c r="AG25" i="18" s="1"/>
  <c r="AG4" i="18"/>
  <c r="AG24" i="18" s="1"/>
  <c r="AG3" i="18"/>
  <c r="AG2" i="18"/>
  <c r="AG1" i="18"/>
  <c r="AG76" i="1"/>
  <c r="AG75" i="1"/>
  <c r="AG74" i="1"/>
  <c r="AG73" i="1"/>
  <c r="AG72" i="1"/>
  <c r="AG71" i="1"/>
  <c r="AG70" i="1"/>
  <c r="AG69" i="1"/>
  <c r="AG77" i="1" s="1"/>
  <c r="AG67" i="1"/>
  <c r="AG55" i="1"/>
  <c r="AG48" i="1"/>
  <c r="AG58" i="1" s="1"/>
  <c r="AG64" i="1" s="1"/>
  <c r="AG47" i="1"/>
  <c r="AG57" i="1" s="1"/>
  <c r="AG46" i="1"/>
  <c r="AG56" i="1" s="1"/>
  <c r="AG45" i="1"/>
  <c r="AG9" i="17"/>
  <c r="AG5" i="17"/>
  <c r="AG4" i="17"/>
  <c r="AG3" i="17"/>
  <c r="AG2" i="17"/>
  <c r="AG21" i="17" s="1"/>
  <c r="AG1" i="17"/>
  <c r="AG9" i="9"/>
  <c r="AG5" i="9"/>
  <c r="AG25" i="9" s="1"/>
  <c r="AG4" i="9"/>
  <c r="AG24" i="9" s="1"/>
  <c r="AG3" i="9"/>
  <c r="AG2" i="9"/>
  <c r="AG22" i="9" s="1"/>
  <c r="AG1" i="9"/>
  <c r="AG9" i="16"/>
  <c r="AG5" i="16"/>
  <c r="AG4" i="16"/>
  <c r="AG3" i="16"/>
  <c r="AG2" i="16"/>
  <c r="AG1" i="16"/>
  <c r="AH25" i="15" l="1"/>
  <c r="AH7" i="15"/>
  <c r="AH8" i="23"/>
  <c r="AH26" i="23"/>
  <c r="F25" i="29"/>
  <c r="F7" i="29"/>
  <c r="AH26" i="21"/>
  <c r="AH7" i="21"/>
  <c r="AH7" i="20"/>
  <c r="AH26" i="20"/>
  <c r="AH27" i="19"/>
  <c r="AH8" i="19"/>
  <c r="AH18" i="19"/>
  <c r="AH26" i="18"/>
  <c r="AH7" i="18"/>
  <c r="AH25" i="17"/>
  <c r="AH7" i="17"/>
  <c r="AH8" i="9"/>
  <c r="AH27" i="9"/>
  <c r="AH25" i="16"/>
  <c r="AH7" i="16"/>
  <c r="AH59" i="1"/>
  <c r="AH63" i="1"/>
  <c r="AG6" i="19"/>
  <c r="AG7" i="19" s="1"/>
  <c r="AG6" i="15"/>
  <c r="AG21" i="15"/>
  <c r="AG22" i="15"/>
  <c r="AG21" i="23"/>
  <c r="AG24" i="23"/>
  <c r="AG6" i="23"/>
  <c r="AG22" i="23"/>
  <c r="E6" i="29"/>
  <c r="E21" i="29"/>
  <c r="AG24" i="21"/>
  <c r="AG22" i="21"/>
  <c r="AG6" i="21"/>
  <c r="AG23" i="21"/>
  <c r="AG22" i="20"/>
  <c r="AG24" i="20"/>
  <c r="AG6" i="20"/>
  <c r="AG23" i="20"/>
  <c r="AG22" i="19"/>
  <c r="AG25" i="19"/>
  <c r="AG23" i="19"/>
  <c r="AG23" i="18"/>
  <c r="AG6" i="18"/>
  <c r="AG22" i="18"/>
  <c r="AG59" i="1"/>
  <c r="AG63" i="1"/>
  <c r="AG50" i="1"/>
  <c r="AG51" i="1"/>
  <c r="AG49" i="1"/>
  <c r="AG52" i="1"/>
  <c r="AG23" i="16"/>
  <c r="AG24" i="16"/>
  <c r="AG23" i="17"/>
  <c r="AG24" i="17"/>
  <c r="AG22" i="17"/>
  <c r="AG6" i="17"/>
  <c r="AG23" i="9"/>
  <c r="AG6" i="9"/>
  <c r="AG21" i="16"/>
  <c r="AG6" i="16"/>
  <c r="AG22" i="16"/>
  <c r="AF9" i="15"/>
  <c r="AF5" i="15"/>
  <c r="AF24" i="15" s="1"/>
  <c r="AF4" i="15"/>
  <c r="AF23" i="15" s="1"/>
  <c r="AF3" i="15"/>
  <c r="AF2" i="15"/>
  <c r="AF1" i="15"/>
  <c r="AF9" i="23"/>
  <c r="AF5" i="23"/>
  <c r="AF24" i="23" s="1"/>
  <c r="AF4" i="23"/>
  <c r="AF23" i="23" s="1"/>
  <c r="AF3" i="23"/>
  <c r="AF2" i="23"/>
  <c r="AF21" i="23" s="1"/>
  <c r="AF1" i="23"/>
  <c r="D9" i="29"/>
  <c r="D5" i="29"/>
  <c r="D24" i="29" s="1"/>
  <c r="D4" i="29"/>
  <c r="D23" i="29" s="1"/>
  <c r="D3" i="29"/>
  <c r="D22" i="29" s="1"/>
  <c r="D2" i="29"/>
  <c r="D1" i="29"/>
  <c r="AF9" i="21"/>
  <c r="AF5" i="21"/>
  <c r="AF25" i="21" s="1"/>
  <c r="AF4" i="21"/>
  <c r="AF3" i="21"/>
  <c r="AF2" i="21"/>
  <c r="AF1" i="21"/>
  <c r="AF9" i="20"/>
  <c r="AF5" i="20"/>
  <c r="AF25" i="20" s="1"/>
  <c r="AF4" i="20"/>
  <c r="AF24" i="20" s="1"/>
  <c r="AF3" i="20"/>
  <c r="AF2" i="20"/>
  <c r="AF22" i="20" s="1"/>
  <c r="AF1" i="20"/>
  <c r="AF9" i="19"/>
  <c r="AF5" i="19"/>
  <c r="AF25" i="19" s="1"/>
  <c r="AF4" i="19"/>
  <c r="AF3" i="19"/>
  <c r="AF2" i="19"/>
  <c r="AF1" i="19"/>
  <c r="AF9" i="18"/>
  <c r="AF5" i="18"/>
  <c r="AF25" i="18" s="1"/>
  <c r="AF4" i="18"/>
  <c r="AF3" i="18"/>
  <c r="AF2" i="18"/>
  <c r="AF1" i="18"/>
  <c r="AF9" i="17"/>
  <c r="AF5" i="17"/>
  <c r="AF24" i="17" s="1"/>
  <c r="AF4" i="17"/>
  <c r="AF23" i="17" s="1"/>
  <c r="AF3" i="17"/>
  <c r="AF22" i="17" s="1"/>
  <c r="AF2" i="17"/>
  <c r="AF1" i="17"/>
  <c r="AF9" i="9"/>
  <c r="AF5" i="9"/>
  <c r="AF25" i="9" s="1"/>
  <c r="AF4" i="9"/>
  <c r="AF3" i="9"/>
  <c r="AF2" i="9"/>
  <c r="AF1" i="9"/>
  <c r="AF9" i="16"/>
  <c r="AF5" i="16"/>
  <c r="AF24" i="16" s="1"/>
  <c r="AF4" i="16"/>
  <c r="AF23" i="16" s="1"/>
  <c r="AF3" i="16"/>
  <c r="AF22" i="16" s="1"/>
  <c r="AF2" i="16"/>
  <c r="AF1" i="16"/>
  <c r="AF77" i="1"/>
  <c r="AF76" i="1"/>
  <c r="AF75" i="1"/>
  <c r="AF74" i="1"/>
  <c r="AF73" i="1"/>
  <c r="AF72" i="1"/>
  <c r="AF71" i="1"/>
  <c r="AF70" i="1"/>
  <c r="AF69" i="1"/>
  <c r="AF67" i="1"/>
  <c r="AF48" i="1"/>
  <c r="AF58" i="1" s="1"/>
  <c r="AF64" i="1" s="1"/>
  <c r="AF47" i="1"/>
  <c r="AF57" i="1" s="1"/>
  <c r="AF46" i="1"/>
  <c r="AF56" i="1" s="1"/>
  <c r="AF45" i="1"/>
  <c r="AF50" i="1" s="1"/>
  <c r="AH26" i="15" l="1"/>
  <c r="AH8" i="15"/>
  <c r="AH17" i="15"/>
  <c r="AH14" i="23"/>
  <c r="AH13" i="23"/>
  <c r="AH18" i="23"/>
  <c r="AH15" i="23"/>
  <c r="AH12" i="23"/>
  <c r="AH27" i="23"/>
  <c r="AH16" i="23"/>
  <c r="AH17" i="23"/>
  <c r="F26" i="29"/>
  <c r="F8" i="29"/>
  <c r="F17" i="29" s="1"/>
  <c r="AH27" i="21"/>
  <c r="AH8" i="21"/>
  <c r="AH18" i="21" s="1"/>
  <c r="AH27" i="20"/>
  <c r="AH8" i="20"/>
  <c r="AH18" i="20"/>
  <c r="AH28" i="19"/>
  <c r="AH19" i="19"/>
  <c r="AH16" i="19"/>
  <c r="AH15" i="19"/>
  <c r="AH14" i="19"/>
  <c r="AH13" i="19"/>
  <c r="AH17" i="19"/>
  <c r="AG26" i="19"/>
  <c r="AH27" i="18"/>
  <c r="AH8" i="18"/>
  <c r="AH26" i="17"/>
  <c r="AH8" i="17"/>
  <c r="AH17" i="17" s="1"/>
  <c r="AH13" i="9"/>
  <c r="AH19" i="9"/>
  <c r="AH16" i="9"/>
  <c r="AH28" i="9"/>
  <c r="AH14" i="9"/>
  <c r="AH15" i="9"/>
  <c r="AH17" i="9"/>
  <c r="AH18" i="9"/>
  <c r="AH26" i="16"/>
  <c r="AH8" i="16"/>
  <c r="AH17" i="16"/>
  <c r="AF6" i="16"/>
  <c r="AF25" i="16" s="1"/>
  <c r="AG7" i="15"/>
  <c r="AG25" i="15"/>
  <c r="AG7" i="23"/>
  <c r="AG25" i="23"/>
  <c r="E25" i="29"/>
  <c r="E7" i="29"/>
  <c r="AG26" i="21"/>
  <c r="AG7" i="21"/>
  <c r="AG26" i="20"/>
  <c r="AG7" i="20"/>
  <c r="AG27" i="19"/>
  <c r="AG8" i="19"/>
  <c r="AG18" i="19" s="1"/>
  <c r="AG26" i="18"/>
  <c r="AG7" i="18"/>
  <c r="AG25" i="17"/>
  <c r="AG7" i="17"/>
  <c r="AG7" i="9"/>
  <c r="AG26" i="9"/>
  <c r="AG25" i="16"/>
  <c r="AG7" i="16"/>
  <c r="AF22" i="15"/>
  <c r="AF21" i="15"/>
  <c r="AF6" i="15"/>
  <c r="AF22" i="23"/>
  <c r="AF6" i="23"/>
  <c r="D21" i="29"/>
  <c r="D6" i="29"/>
  <c r="AF6" i="21"/>
  <c r="AF22" i="21"/>
  <c r="AF23" i="21"/>
  <c r="AF24" i="21"/>
  <c r="AF6" i="20"/>
  <c r="AF23" i="20"/>
  <c r="AF6" i="19"/>
  <c r="AF22" i="19"/>
  <c r="AF23" i="19"/>
  <c r="AF24" i="19"/>
  <c r="AF6" i="18"/>
  <c r="AF22" i="18"/>
  <c r="AF23" i="18"/>
  <c r="AF24" i="18"/>
  <c r="AF21" i="17"/>
  <c r="AF6" i="17"/>
  <c r="AF6" i="9"/>
  <c r="AF22" i="9"/>
  <c r="AF23" i="9"/>
  <c r="AF24" i="9"/>
  <c r="AF21" i="16"/>
  <c r="AF7" i="16"/>
  <c r="AF59" i="1"/>
  <c r="AF63" i="1"/>
  <c r="AF49" i="1"/>
  <c r="AF51" i="1"/>
  <c r="AF52" i="1"/>
  <c r="AF55" i="1"/>
  <c r="AI5" i="23"/>
  <c r="AE5" i="23"/>
  <c r="AE24" i="23" s="1"/>
  <c r="AI4" i="23"/>
  <c r="AE4" i="23"/>
  <c r="AE23" i="23" s="1"/>
  <c r="AI3" i="23"/>
  <c r="AE3" i="23"/>
  <c r="AI2" i="23"/>
  <c r="AE2" i="23"/>
  <c r="G9" i="29"/>
  <c r="C9" i="29"/>
  <c r="G5" i="29"/>
  <c r="C5" i="29"/>
  <c r="C24" i="29" s="1"/>
  <c r="G4" i="29"/>
  <c r="C4" i="29"/>
  <c r="C23" i="29" s="1"/>
  <c r="G3" i="29"/>
  <c r="C3" i="29"/>
  <c r="C22" i="29" s="1"/>
  <c r="G2" i="29"/>
  <c r="C2" i="29"/>
  <c r="B5" i="29"/>
  <c r="B4" i="29"/>
  <c r="B3" i="29"/>
  <c r="B2" i="29"/>
  <c r="G1" i="29"/>
  <c r="C1" i="29"/>
  <c r="AE9" i="15"/>
  <c r="AE5" i="15"/>
  <c r="AE24" i="15" s="1"/>
  <c r="AE4" i="15"/>
  <c r="AE23" i="15" s="1"/>
  <c r="AE3" i="15"/>
  <c r="AE2" i="15"/>
  <c r="AE1" i="15"/>
  <c r="AE9" i="23"/>
  <c r="AE1" i="23"/>
  <c r="AE9" i="21"/>
  <c r="AE5" i="21"/>
  <c r="AE25" i="21" s="1"/>
  <c r="AE4" i="21"/>
  <c r="AE24" i="21" s="1"/>
  <c r="AE3" i="21"/>
  <c r="AE23" i="21" s="1"/>
  <c r="AE2" i="21"/>
  <c r="AE22" i="21" s="1"/>
  <c r="AE1" i="21"/>
  <c r="AE9" i="20"/>
  <c r="AE5" i="20"/>
  <c r="AE25" i="20" s="1"/>
  <c r="AE4" i="20"/>
  <c r="AE3" i="20"/>
  <c r="AE2" i="20"/>
  <c r="AE1" i="20"/>
  <c r="AE9" i="19"/>
  <c r="AE5" i="19"/>
  <c r="AE25" i="19" s="1"/>
  <c r="AE4" i="19"/>
  <c r="AE3" i="19"/>
  <c r="AE23" i="19" s="1"/>
  <c r="AE2" i="19"/>
  <c r="AE22" i="19" s="1"/>
  <c r="AE1" i="19"/>
  <c r="AE9" i="18"/>
  <c r="AE5" i="18"/>
  <c r="AE25" i="18" s="1"/>
  <c r="AE4" i="18"/>
  <c r="AE3" i="18"/>
  <c r="AE2" i="18"/>
  <c r="AE1" i="18"/>
  <c r="AE9" i="17"/>
  <c r="AE5" i="17"/>
  <c r="AE24" i="17" s="1"/>
  <c r="AE4" i="17"/>
  <c r="AE23" i="17" s="1"/>
  <c r="AE3" i="17"/>
  <c r="AE2" i="17"/>
  <c r="AE1" i="17"/>
  <c r="AE9" i="9"/>
  <c r="AE5" i="9"/>
  <c r="AE25" i="9" s="1"/>
  <c r="AE4" i="9"/>
  <c r="AE24" i="9" s="1"/>
  <c r="AE3" i="9"/>
  <c r="AE23" i="9" s="1"/>
  <c r="AE2" i="9"/>
  <c r="AE22" i="9" s="1"/>
  <c r="AE1" i="9"/>
  <c r="AE9" i="16"/>
  <c r="AE5" i="16"/>
  <c r="AE24" i="16" s="1"/>
  <c r="AE4" i="16"/>
  <c r="AE23" i="16" s="1"/>
  <c r="AE3" i="16"/>
  <c r="AE2" i="16"/>
  <c r="AE1" i="16"/>
  <c r="AE76" i="1"/>
  <c r="AE75" i="1"/>
  <c r="AE74" i="1"/>
  <c r="AE73" i="1"/>
  <c r="AE72" i="1"/>
  <c r="AE71" i="1"/>
  <c r="AE70" i="1"/>
  <c r="AE69" i="1"/>
  <c r="AE77" i="1" s="1"/>
  <c r="AE67" i="1"/>
  <c r="AE48" i="1"/>
  <c r="AE58" i="1" s="1"/>
  <c r="AE64" i="1" s="1"/>
  <c r="AE47" i="1"/>
  <c r="AE57" i="1" s="1"/>
  <c r="AE46" i="1"/>
  <c r="AE56" i="1" s="1"/>
  <c r="AE45" i="1"/>
  <c r="AE55" i="1" s="1"/>
  <c r="AH27" i="15" l="1"/>
  <c r="AH15" i="15"/>
  <c r="AH18" i="15"/>
  <c r="AH14" i="15"/>
  <c r="AH13" i="15"/>
  <c r="AH12" i="15"/>
  <c r="AH16" i="15"/>
  <c r="F27" i="29"/>
  <c r="F14" i="29"/>
  <c r="F18" i="29"/>
  <c r="F15" i="29"/>
  <c r="F13" i="29"/>
  <c r="F12" i="29"/>
  <c r="F16" i="29"/>
  <c r="AH28" i="21"/>
  <c r="AH19" i="21"/>
  <c r="AH15" i="21"/>
  <c r="AH16" i="21"/>
  <c r="AH13" i="21"/>
  <c r="AH14" i="21"/>
  <c r="AH17" i="21"/>
  <c r="AH28" i="20"/>
  <c r="AH19" i="20"/>
  <c r="AH15" i="20"/>
  <c r="AH14" i="20"/>
  <c r="AH16" i="20"/>
  <c r="AH13" i="20"/>
  <c r="AH17" i="20"/>
  <c r="AE6" i="20"/>
  <c r="AH28" i="18"/>
  <c r="AH19" i="18"/>
  <c r="AH15" i="18"/>
  <c r="AH16" i="18"/>
  <c r="AH13" i="18"/>
  <c r="AH14" i="18"/>
  <c r="AH17" i="18"/>
  <c r="AH18" i="18"/>
  <c r="AH27" i="17"/>
  <c r="AH14" i="17"/>
  <c r="AH18" i="17"/>
  <c r="AH15" i="17"/>
  <c r="AH12" i="17"/>
  <c r="AH13" i="17"/>
  <c r="AH16" i="17"/>
  <c r="AH27" i="16"/>
  <c r="AH18" i="16"/>
  <c r="AH15" i="16"/>
  <c r="AH14" i="16"/>
  <c r="AH12" i="16"/>
  <c r="AH13" i="16"/>
  <c r="AH16" i="16"/>
  <c r="AG26" i="15"/>
  <c r="AG8" i="15"/>
  <c r="AG17" i="15" s="1"/>
  <c r="AG26" i="23"/>
  <c r="AG8" i="23"/>
  <c r="E26" i="29"/>
  <c r="E8" i="29"/>
  <c r="E17" i="29"/>
  <c r="AG27" i="21"/>
  <c r="AG8" i="21"/>
  <c r="AG18" i="21" s="1"/>
  <c r="AG27" i="20"/>
  <c r="AG8" i="20"/>
  <c r="AG18" i="20"/>
  <c r="AG28" i="19"/>
  <c r="AG19" i="19"/>
  <c r="AG15" i="19"/>
  <c r="AG17" i="19"/>
  <c r="AG14" i="19"/>
  <c r="AG16" i="19"/>
  <c r="AG13" i="19"/>
  <c r="AG27" i="18"/>
  <c r="AG8" i="18"/>
  <c r="AG18" i="18" s="1"/>
  <c r="AG8" i="17"/>
  <c r="AG17" i="17"/>
  <c r="AG26" i="17"/>
  <c r="AG8" i="9"/>
  <c r="AG18" i="9" s="1"/>
  <c r="AG27" i="9"/>
  <c r="AG26" i="16"/>
  <c r="AG8" i="16"/>
  <c r="AG17" i="16" s="1"/>
  <c r="AF25" i="15"/>
  <c r="AF7" i="15"/>
  <c r="AF25" i="23"/>
  <c r="AF7" i="23"/>
  <c r="D25" i="29"/>
  <c r="D7" i="29"/>
  <c r="AF26" i="21"/>
  <c r="AF7" i="21"/>
  <c r="AF7" i="20"/>
  <c r="AF26" i="20"/>
  <c r="AF26" i="19"/>
  <c r="AF7" i="19"/>
  <c r="AF26" i="18"/>
  <c r="AF7" i="18"/>
  <c r="AF25" i="17"/>
  <c r="AF7" i="17"/>
  <c r="AF26" i="9"/>
  <c r="AF7" i="9"/>
  <c r="AF26" i="16"/>
  <c r="AF8" i="16"/>
  <c r="AF17" i="16" s="1"/>
  <c r="C6" i="29"/>
  <c r="C21" i="29"/>
  <c r="G6" i="29"/>
  <c r="AE21" i="15"/>
  <c r="AE6" i="15"/>
  <c r="AE22" i="15"/>
  <c r="AE21" i="23"/>
  <c r="AE6" i="23"/>
  <c r="AE22" i="23"/>
  <c r="AE6" i="21"/>
  <c r="AE26" i="20"/>
  <c r="AE7" i="20"/>
  <c r="AE22" i="20"/>
  <c r="AE24" i="20"/>
  <c r="AE23" i="20"/>
  <c r="AE6" i="19"/>
  <c r="AE24" i="19"/>
  <c r="AE6" i="18"/>
  <c r="AE23" i="18"/>
  <c r="AE24" i="18"/>
  <c r="AE22" i="18"/>
  <c r="AE21" i="17"/>
  <c r="AE6" i="17"/>
  <c r="AE22" i="17"/>
  <c r="AE6" i="9"/>
  <c r="AE21" i="16"/>
  <c r="AE6" i="16"/>
  <c r="AE22" i="16"/>
  <c r="AE59" i="1"/>
  <c r="AE63" i="1"/>
  <c r="AE49" i="1"/>
  <c r="AE50" i="1"/>
  <c r="AE51" i="1"/>
  <c r="AE52" i="1"/>
  <c r="AI71" i="1"/>
  <c r="AI47" i="1"/>
  <c r="G23" i="29" s="1"/>
  <c r="AI48" i="1"/>
  <c r="G24" i="29" s="1"/>
  <c r="AI46" i="1"/>
  <c r="AI45" i="1"/>
  <c r="G21" i="29" s="1"/>
  <c r="AD9" i="16"/>
  <c r="AD5" i="16"/>
  <c r="AD24" i="16" s="1"/>
  <c r="AD4" i="16"/>
  <c r="AD23" i="16" s="1"/>
  <c r="AD3" i="16"/>
  <c r="AD22" i="16" s="1"/>
  <c r="AD2" i="16"/>
  <c r="AD1" i="16"/>
  <c r="AD9" i="9"/>
  <c r="AD5" i="9"/>
  <c r="AD25" i="9" s="1"/>
  <c r="AD4" i="9"/>
  <c r="AD3" i="9"/>
  <c r="AD2" i="9"/>
  <c r="AD1" i="9"/>
  <c r="AD9" i="17"/>
  <c r="AD5" i="17"/>
  <c r="AD24" i="17" s="1"/>
  <c r="AD4" i="17"/>
  <c r="AD23" i="17" s="1"/>
  <c r="AD3" i="17"/>
  <c r="AD22" i="17" s="1"/>
  <c r="AD2" i="17"/>
  <c r="AD1" i="17"/>
  <c r="AD9" i="18"/>
  <c r="AD5" i="18"/>
  <c r="AD25" i="18" s="1"/>
  <c r="AD4" i="18"/>
  <c r="AD3" i="18"/>
  <c r="AD2" i="18"/>
  <c r="AD1" i="18"/>
  <c r="AD9" i="19"/>
  <c r="AD5" i="19"/>
  <c r="AD25" i="19" s="1"/>
  <c r="AD4" i="19"/>
  <c r="AD3" i="19"/>
  <c r="AD2" i="19"/>
  <c r="AD1" i="19"/>
  <c r="AD9" i="20"/>
  <c r="AD5" i="20"/>
  <c r="AD4" i="20"/>
  <c r="AD3" i="20"/>
  <c r="AD2" i="20"/>
  <c r="AD1" i="20"/>
  <c r="AD9" i="21"/>
  <c r="AD5" i="21"/>
  <c r="AD25" i="21" s="1"/>
  <c r="AD4" i="21"/>
  <c r="AD3" i="21"/>
  <c r="AD2" i="21"/>
  <c r="AD1" i="21"/>
  <c r="AD5" i="23"/>
  <c r="AD24" i="23" s="1"/>
  <c r="AD4" i="23"/>
  <c r="AD23" i="23" s="1"/>
  <c r="AD3" i="23"/>
  <c r="AD2" i="23"/>
  <c r="AD1" i="23"/>
  <c r="AD9" i="15"/>
  <c r="AD1" i="15"/>
  <c r="AD76" i="1"/>
  <c r="AD75" i="1"/>
  <c r="AD77" i="1" s="1"/>
  <c r="AD74" i="1"/>
  <c r="AD73" i="1"/>
  <c r="AD72" i="1"/>
  <c r="AD70" i="1"/>
  <c r="AD69" i="1"/>
  <c r="AD67" i="1"/>
  <c r="AD58" i="1"/>
  <c r="AD64" i="1" s="1"/>
  <c r="AD48" i="1"/>
  <c r="AD5" i="15" s="1"/>
  <c r="AD24" i="15" s="1"/>
  <c r="AD47" i="1"/>
  <c r="AD52" i="1" s="1"/>
  <c r="AD46" i="1"/>
  <c r="AD3" i="15" s="1"/>
  <c r="AD22" i="15" s="1"/>
  <c r="AD45" i="1"/>
  <c r="AD55" i="1" s="1"/>
  <c r="AI49" i="1" l="1"/>
  <c r="AG27" i="15"/>
  <c r="AG14" i="15"/>
  <c r="AG18" i="15"/>
  <c r="AG15" i="15"/>
  <c r="AG12" i="15"/>
  <c r="AG13" i="15"/>
  <c r="AG16" i="15"/>
  <c r="AG27" i="23"/>
  <c r="AG18" i="23"/>
  <c r="AG14" i="23"/>
  <c r="AG12" i="23"/>
  <c r="AG13" i="23"/>
  <c r="AG15" i="23"/>
  <c r="AG16" i="23"/>
  <c r="AG17" i="23"/>
  <c r="E15" i="29"/>
  <c r="E18" i="29"/>
  <c r="E27" i="29"/>
  <c r="E14" i="29"/>
  <c r="E12" i="29"/>
  <c r="E13" i="29"/>
  <c r="E16" i="29"/>
  <c r="AG28" i="21"/>
  <c r="AG19" i="21"/>
  <c r="AG15" i="21"/>
  <c r="AG16" i="21"/>
  <c r="AG13" i="21"/>
  <c r="AG14" i="21"/>
  <c r="AG17" i="21"/>
  <c r="AG28" i="20"/>
  <c r="AG19" i="20"/>
  <c r="AG16" i="20"/>
  <c r="AG15" i="20"/>
  <c r="AG13" i="20"/>
  <c r="AG14" i="20"/>
  <c r="AG17" i="20"/>
  <c r="AG28" i="18"/>
  <c r="AG19" i="18"/>
  <c r="AG16" i="18"/>
  <c r="AG15" i="18"/>
  <c r="AG14" i="18"/>
  <c r="AG13" i="18"/>
  <c r="AG17" i="18"/>
  <c r="AG15" i="17"/>
  <c r="AG13" i="17"/>
  <c r="AG18" i="17"/>
  <c r="AG14" i="17"/>
  <c r="AG27" i="17"/>
  <c r="AG12" i="17"/>
  <c r="AG16" i="17"/>
  <c r="AG28" i="9"/>
  <c r="AG19" i="9"/>
  <c r="AG15" i="9"/>
  <c r="AG13" i="9"/>
  <c r="AG14" i="9"/>
  <c r="AG16" i="9"/>
  <c r="AG17" i="9"/>
  <c r="AG27" i="16"/>
  <c r="AG15" i="16"/>
  <c r="AG14" i="16"/>
  <c r="AG18" i="16"/>
  <c r="AG13" i="16"/>
  <c r="AG12" i="16"/>
  <c r="AG16" i="16"/>
  <c r="AF26" i="15"/>
  <c r="AF8" i="15"/>
  <c r="AF17" i="15"/>
  <c r="AF26" i="23"/>
  <c r="AF8" i="23"/>
  <c r="AF17" i="23"/>
  <c r="D26" i="29"/>
  <c r="D8" i="29"/>
  <c r="D17" i="29" s="1"/>
  <c r="AF27" i="21"/>
  <c r="AF8" i="21"/>
  <c r="AF18" i="21" s="1"/>
  <c r="AF8" i="20"/>
  <c r="AF18" i="20" s="1"/>
  <c r="AF27" i="20"/>
  <c r="AF27" i="19"/>
  <c r="AF8" i="19"/>
  <c r="AF18" i="19" s="1"/>
  <c r="AF27" i="18"/>
  <c r="AF8" i="18"/>
  <c r="AF18" i="18"/>
  <c r="AF26" i="17"/>
  <c r="AF8" i="17"/>
  <c r="AF17" i="17" s="1"/>
  <c r="AF27" i="9"/>
  <c r="AF8" i="9"/>
  <c r="AF18" i="9" s="1"/>
  <c r="AF27" i="16"/>
  <c r="AF18" i="16"/>
  <c r="AF15" i="16"/>
  <c r="AF14" i="16"/>
  <c r="AF13" i="16"/>
  <c r="AF16" i="16"/>
  <c r="AF12" i="16"/>
  <c r="G22" i="29"/>
  <c r="C25" i="29"/>
  <c r="C7" i="29"/>
  <c r="G25" i="29"/>
  <c r="G7" i="29"/>
  <c r="AE25" i="15"/>
  <c r="AE7" i="15"/>
  <c r="AE25" i="23"/>
  <c r="AE7" i="23"/>
  <c r="AE26" i="21"/>
  <c r="AE7" i="21"/>
  <c r="AE27" i="20"/>
  <c r="AE8" i="20"/>
  <c r="AE18" i="20" s="1"/>
  <c r="AE26" i="19"/>
  <c r="AE7" i="19"/>
  <c r="AE26" i="18"/>
  <c r="AE7" i="18"/>
  <c r="AE25" i="17"/>
  <c r="AE7" i="17"/>
  <c r="AE7" i="9"/>
  <c r="AE26" i="9"/>
  <c r="AE25" i="16"/>
  <c r="AE7" i="16"/>
  <c r="AD6" i="23"/>
  <c r="AD7" i="23" s="1"/>
  <c r="AD22" i="18"/>
  <c r="AD56" i="1"/>
  <c r="AD24" i="18"/>
  <c r="AD22" i="23"/>
  <c r="AD57" i="1"/>
  <c r="AD63" i="1" s="1"/>
  <c r="AD25" i="20"/>
  <c r="AD2" i="15"/>
  <c r="AD21" i="15" s="1"/>
  <c r="AD22" i="21"/>
  <c r="AD4" i="15"/>
  <c r="AD23" i="15" s="1"/>
  <c r="AD23" i="21"/>
  <c r="AD24" i="9"/>
  <c r="AD24" i="21"/>
  <c r="AD23" i="18"/>
  <c r="AD21" i="16"/>
  <c r="AD6" i="16"/>
  <c r="AD6" i="9"/>
  <c r="AD22" i="9"/>
  <c r="AD23" i="9"/>
  <c r="AD21" i="17"/>
  <c r="AD6" i="17"/>
  <c r="AD6" i="18"/>
  <c r="AD6" i="19"/>
  <c r="AD23" i="19"/>
  <c r="AD22" i="19"/>
  <c r="AD24" i="19"/>
  <c r="AD6" i="20"/>
  <c r="AD22" i="20"/>
  <c r="AD23" i="20"/>
  <c r="AD24" i="20"/>
  <c r="AD6" i="21"/>
  <c r="AD21" i="23"/>
  <c r="AD59" i="1"/>
  <c r="AD9" i="23" s="1"/>
  <c r="AD49" i="1"/>
  <c r="AD50" i="1"/>
  <c r="AD51" i="1"/>
  <c r="AC5" i="15"/>
  <c r="AC1" i="15"/>
  <c r="AC5" i="23"/>
  <c r="AC4" i="23"/>
  <c r="AC3" i="23"/>
  <c r="AC2" i="23"/>
  <c r="AC1" i="23"/>
  <c r="AC9" i="21"/>
  <c r="AC5" i="21"/>
  <c r="AC4" i="21"/>
  <c r="AC3" i="21"/>
  <c r="AC2" i="21"/>
  <c r="AC1" i="21"/>
  <c r="AC9" i="20"/>
  <c r="AC5" i="20"/>
  <c r="AC4" i="20"/>
  <c r="AC3" i="20"/>
  <c r="AC23" i="20" s="1"/>
  <c r="AC2" i="20"/>
  <c r="AC1" i="20"/>
  <c r="AC9" i="19"/>
  <c r="AC5" i="19"/>
  <c r="AC4" i="19"/>
  <c r="AC3" i="19"/>
  <c r="AC2" i="19"/>
  <c r="AC1" i="19"/>
  <c r="AC9" i="18"/>
  <c r="AC5" i="18"/>
  <c r="AC4" i="18"/>
  <c r="AC3" i="18"/>
  <c r="AC2" i="18"/>
  <c r="AC1" i="18"/>
  <c r="AC9" i="17"/>
  <c r="AC5" i="17"/>
  <c r="AC4" i="17"/>
  <c r="AC3" i="17"/>
  <c r="AC2" i="17"/>
  <c r="AC1" i="17"/>
  <c r="AC9" i="9"/>
  <c r="AC5" i="9"/>
  <c r="AC4" i="9"/>
  <c r="AC3" i="9"/>
  <c r="AC2" i="9"/>
  <c r="AC1" i="9"/>
  <c r="AC9" i="16"/>
  <c r="AC5" i="16"/>
  <c r="AC4" i="16"/>
  <c r="AC3" i="16"/>
  <c r="AC2" i="16"/>
  <c r="AC1" i="16"/>
  <c r="AC76" i="1"/>
  <c r="AC75" i="1"/>
  <c r="AC74" i="1"/>
  <c r="AC73" i="1"/>
  <c r="AC72" i="1"/>
  <c r="AC70" i="1"/>
  <c r="AC69" i="1"/>
  <c r="AC77" i="1" s="1"/>
  <c r="AC67" i="1"/>
  <c r="AC48" i="1"/>
  <c r="AC58" i="1" s="1"/>
  <c r="AC64" i="1" s="1"/>
  <c r="AC47" i="1"/>
  <c r="AC57" i="1" s="1"/>
  <c r="AC46" i="1"/>
  <c r="AC56" i="1" s="1"/>
  <c r="AC45" i="1"/>
  <c r="AC51" i="1" s="1"/>
  <c r="AF27" i="15" l="1"/>
  <c r="AF15" i="15"/>
  <c r="AF18" i="15"/>
  <c r="AF14" i="15"/>
  <c r="AF12" i="15"/>
  <c r="AF13" i="15"/>
  <c r="AF16" i="15"/>
  <c r="AF27" i="23"/>
  <c r="AF18" i="23"/>
  <c r="AF14" i="23"/>
  <c r="AF13" i="23"/>
  <c r="AF15" i="23"/>
  <c r="AF12" i="23"/>
  <c r="AF16" i="23"/>
  <c r="D27" i="29"/>
  <c r="D14" i="29"/>
  <c r="D18" i="29"/>
  <c r="D15" i="29"/>
  <c r="D13" i="29"/>
  <c r="D12" i="29"/>
  <c r="D16" i="29"/>
  <c r="AF28" i="21"/>
  <c r="AF19" i="21"/>
  <c r="AF16" i="21"/>
  <c r="AF15" i="21"/>
  <c r="AF13" i="21"/>
  <c r="AF14" i="21"/>
  <c r="AF17" i="21"/>
  <c r="AF28" i="20"/>
  <c r="AF19" i="20"/>
  <c r="AF16" i="20"/>
  <c r="AF15" i="20"/>
  <c r="AF14" i="20"/>
  <c r="AF13" i="20"/>
  <c r="AF17" i="20"/>
  <c r="AF28" i="19"/>
  <c r="AF15" i="19"/>
  <c r="AF19" i="19"/>
  <c r="AF16" i="19"/>
  <c r="AF13" i="19"/>
  <c r="AF14" i="19"/>
  <c r="AF17" i="19"/>
  <c r="AF28" i="18"/>
  <c r="AF19" i="18"/>
  <c r="AF16" i="18"/>
  <c r="AF15" i="18"/>
  <c r="AF13" i="18"/>
  <c r="AF14" i="18"/>
  <c r="AF17" i="18"/>
  <c r="AF13" i="17"/>
  <c r="AF18" i="17"/>
  <c r="AF14" i="17"/>
  <c r="AF27" i="17"/>
  <c r="AF15" i="17"/>
  <c r="AF12" i="17"/>
  <c r="AF16" i="17"/>
  <c r="AF28" i="9"/>
  <c r="AF16" i="9"/>
  <c r="AF15" i="9"/>
  <c r="AF19" i="9"/>
  <c r="AF13" i="9"/>
  <c r="AF14" i="9"/>
  <c r="AF17" i="9"/>
  <c r="C26" i="29"/>
  <c r="C8" i="29"/>
  <c r="C17" i="29" s="1"/>
  <c r="G8" i="29"/>
  <c r="AE26" i="15"/>
  <c r="AE8" i="15"/>
  <c r="AE17" i="15" s="1"/>
  <c r="AE26" i="23"/>
  <c r="AE8" i="23"/>
  <c r="AE17" i="23" s="1"/>
  <c r="AE8" i="21"/>
  <c r="AE18" i="21" s="1"/>
  <c r="AE27" i="21"/>
  <c r="AE28" i="20"/>
  <c r="AE16" i="20"/>
  <c r="AE19" i="20"/>
  <c r="AE15" i="20"/>
  <c r="AE17" i="20"/>
  <c r="AE14" i="20"/>
  <c r="AE13" i="20"/>
  <c r="AE8" i="19"/>
  <c r="AE18" i="19" s="1"/>
  <c r="AE27" i="19"/>
  <c r="AE27" i="18"/>
  <c r="AE8" i="18"/>
  <c r="AE18" i="18" s="1"/>
  <c r="AE26" i="17"/>
  <c r="AE8" i="17"/>
  <c r="AE17" i="17" s="1"/>
  <c r="AE8" i="9"/>
  <c r="AE18" i="9" s="1"/>
  <c r="AE27" i="9"/>
  <c r="AE26" i="16"/>
  <c r="AE8" i="16"/>
  <c r="AE17" i="16" s="1"/>
  <c r="AD6" i="15"/>
  <c r="AD7" i="15" s="1"/>
  <c r="AC6" i="16"/>
  <c r="AC7" i="16" s="1"/>
  <c r="AC6" i="17"/>
  <c r="AC7" i="17" s="1"/>
  <c r="AC6" i="19"/>
  <c r="AC26" i="19" s="1"/>
  <c r="AC6" i="9"/>
  <c r="AC7" i="9" s="1"/>
  <c r="AC6" i="20"/>
  <c r="AC7" i="20" s="1"/>
  <c r="AD25" i="23"/>
  <c r="AC22" i="21"/>
  <c r="AC2" i="15"/>
  <c r="AC21" i="15" s="1"/>
  <c r="AC3" i="15"/>
  <c r="AC22" i="15" s="1"/>
  <c r="AC52" i="1"/>
  <c r="AC9" i="15" s="1"/>
  <c r="AC23" i="17"/>
  <c r="AC24" i="19"/>
  <c r="AC4" i="15"/>
  <c r="AC23" i="15" s="1"/>
  <c r="AD25" i="16"/>
  <c r="AD7" i="16"/>
  <c r="AD26" i="9"/>
  <c r="AD7" i="9"/>
  <c r="AD7" i="17"/>
  <c r="AD25" i="17"/>
  <c r="AD7" i="18"/>
  <c r="AD26" i="18"/>
  <c r="AD7" i="19"/>
  <c r="AD26" i="19"/>
  <c r="AD26" i="20"/>
  <c r="AD7" i="20"/>
  <c r="AD7" i="21"/>
  <c r="AD26" i="21"/>
  <c r="AD8" i="23"/>
  <c r="AD26" i="23"/>
  <c r="AC24" i="15"/>
  <c r="AC22" i="23"/>
  <c r="AC23" i="23"/>
  <c r="AC21" i="23"/>
  <c r="AC24" i="23"/>
  <c r="AC6" i="23"/>
  <c r="AC23" i="21"/>
  <c r="AC24" i="21"/>
  <c r="AC25" i="21"/>
  <c r="AC6" i="21"/>
  <c r="AC24" i="20"/>
  <c r="AC25" i="20"/>
  <c r="AC22" i="20"/>
  <c r="AC22" i="19"/>
  <c r="AC23" i="19"/>
  <c r="AC25" i="19"/>
  <c r="AC22" i="18"/>
  <c r="AC23" i="18"/>
  <c r="AC24" i="18"/>
  <c r="AC25" i="18"/>
  <c r="AC6" i="18"/>
  <c r="AC24" i="17"/>
  <c r="AC21" i="17"/>
  <c r="AC22" i="17"/>
  <c r="AC22" i="9"/>
  <c r="AC23" i="9"/>
  <c r="AC24" i="9"/>
  <c r="AC25" i="9"/>
  <c r="AC23" i="16"/>
  <c r="AC24" i="16"/>
  <c r="AC21" i="16"/>
  <c r="AC22" i="16"/>
  <c r="AC63" i="1"/>
  <c r="AC59" i="1"/>
  <c r="AC9" i="23" s="1"/>
  <c r="AC55" i="1"/>
  <c r="AC49" i="1"/>
  <c r="AC50" i="1"/>
  <c r="AB5" i="23"/>
  <c r="AB4" i="23"/>
  <c r="AB3" i="23"/>
  <c r="AB2" i="23"/>
  <c r="AB1" i="23"/>
  <c r="AB9" i="21"/>
  <c r="AB5" i="21"/>
  <c r="AB4" i="21"/>
  <c r="AB3" i="21"/>
  <c r="AB2" i="21"/>
  <c r="AB1" i="21"/>
  <c r="AB9" i="20"/>
  <c r="AB5" i="20"/>
  <c r="AB4" i="20"/>
  <c r="AB3" i="20"/>
  <c r="AB2" i="20"/>
  <c r="AB1" i="20"/>
  <c r="AB9" i="19"/>
  <c r="AB5" i="19"/>
  <c r="AB4" i="19"/>
  <c r="AB3" i="19"/>
  <c r="AB2" i="19"/>
  <c r="AB1" i="19"/>
  <c r="AB9" i="18"/>
  <c r="AB5" i="18"/>
  <c r="AB4" i="18"/>
  <c r="AB3" i="18"/>
  <c r="AB2" i="18"/>
  <c r="AB1" i="18"/>
  <c r="AB9" i="17"/>
  <c r="AB5" i="17"/>
  <c r="AB4" i="17"/>
  <c r="AB3" i="17"/>
  <c r="AB2" i="17"/>
  <c r="AB1" i="17"/>
  <c r="AB9" i="9"/>
  <c r="AB5" i="9"/>
  <c r="AB4" i="9"/>
  <c r="AB3" i="9"/>
  <c r="AB2" i="9"/>
  <c r="AB22" i="9" s="1"/>
  <c r="AB1" i="9"/>
  <c r="AB9" i="16"/>
  <c r="AB5" i="16"/>
  <c r="AB4" i="16"/>
  <c r="AB3" i="16"/>
  <c r="AB2" i="16"/>
  <c r="AB1" i="16"/>
  <c r="AB2" i="15"/>
  <c r="AB1" i="15"/>
  <c r="AB76" i="1"/>
  <c r="AB75" i="1"/>
  <c r="AB74" i="1"/>
  <c r="AB73" i="1"/>
  <c r="AB72" i="1"/>
  <c r="AB70" i="1"/>
  <c r="AB77" i="1" s="1"/>
  <c r="AB69" i="1"/>
  <c r="AB67" i="1"/>
  <c r="AB48" i="1"/>
  <c r="AB58" i="1" s="1"/>
  <c r="AB64" i="1" s="1"/>
  <c r="AB47" i="1"/>
  <c r="AB57" i="1" s="1"/>
  <c r="AB46" i="1"/>
  <c r="AB49" i="1" s="1"/>
  <c r="AB45" i="1"/>
  <c r="G18" i="29" l="1"/>
  <c r="G14" i="29"/>
  <c r="G13" i="29"/>
  <c r="G12" i="29"/>
  <c r="G15" i="29"/>
  <c r="G16" i="29"/>
  <c r="G17" i="29"/>
  <c r="C18" i="29"/>
  <c r="C27" i="29"/>
  <c r="C13" i="29"/>
  <c r="C15" i="29"/>
  <c r="C12" i="29"/>
  <c r="C14" i="29"/>
  <c r="C16" i="29"/>
  <c r="AE27" i="15"/>
  <c r="AE15" i="15"/>
  <c r="AE14" i="15"/>
  <c r="AE18" i="15"/>
  <c r="AE12" i="15"/>
  <c r="AE13" i="15"/>
  <c r="AE16" i="15"/>
  <c r="AE27" i="23"/>
  <c r="AE14" i="23"/>
  <c r="AE18" i="23"/>
  <c r="AE15" i="23"/>
  <c r="AE12" i="23"/>
  <c r="AE13" i="23"/>
  <c r="AE16" i="23"/>
  <c r="AE16" i="21"/>
  <c r="AE15" i="21"/>
  <c r="AE14" i="21"/>
  <c r="AE28" i="21"/>
  <c r="AE19" i="21"/>
  <c r="AE13" i="21"/>
  <c r="AE17" i="21"/>
  <c r="AE16" i="19"/>
  <c r="AE28" i="19"/>
  <c r="AE19" i="19"/>
  <c r="AE14" i="19"/>
  <c r="AE15" i="19"/>
  <c r="AE13" i="19"/>
  <c r="AE17" i="19"/>
  <c r="AE28" i="18"/>
  <c r="AE19" i="18"/>
  <c r="AE16" i="18"/>
  <c r="AE15" i="18"/>
  <c r="AE14" i="18"/>
  <c r="AE13" i="18"/>
  <c r="AE17" i="18"/>
  <c r="AE27" i="17"/>
  <c r="AE18" i="17"/>
  <c r="AE14" i="17"/>
  <c r="AE15" i="17"/>
  <c r="AE12" i="17"/>
  <c r="AE13" i="17"/>
  <c r="AE16" i="17"/>
  <c r="AE15" i="9"/>
  <c r="AE14" i="9"/>
  <c r="AE13" i="9"/>
  <c r="AE19" i="9"/>
  <c r="AE28" i="9"/>
  <c r="AE16" i="9"/>
  <c r="AE17" i="9"/>
  <c r="AE27" i="16"/>
  <c r="AE18" i="16"/>
  <c r="AE15" i="16"/>
  <c r="AE14" i="16"/>
  <c r="AE12" i="16"/>
  <c r="AE13" i="16"/>
  <c r="AE16" i="16"/>
  <c r="AD25" i="15"/>
  <c r="AC7" i="19"/>
  <c r="AC27" i="19" s="1"/>
  <c r="AC25" i="17"/>
  <c r="AC26" i="9"/>
  <c r="AB6" i="16"/>
  <c r="AB7" i="16" s="1"/>
  <c r="AB6" i="21"/>
  <c r="AB7" i="21" s="1"/>
  <c r="AB6" i="23"/>
  <c r="AB7" i="23" s="1"/>
  <c r="AB51" i="1"/>
  <c r="AB3" i="15"/>
  <c r="AB6" i="15" s="1"/>
  <c r="AB4" i="15"/>
  <c r="AB23" i="15" s="1"/>
  <c r="AC25" i="16"/>
  <c r="AB52" i="1"/>
  <c r="AB9" i="15" s="1"/>
  <c r="AB5" i="15"/>
  <c r="AB24" i="15" s="1"/>
  <c r="AB23" i="9"/>
  <c r="AC26" i="20"/>
  <c r="AB21" i="17"/>
  <c r="AB22" i="19"/>
  <c r="AB23" i="21"/>
  <c r="AB23" i="16"/>
  <c r="AB24" i="21"/>
  <c r="AC6" i="15"/>
  <c r="AB50" i="1"/>
  <c r="AB24" i="17"/>
  <c r="AB25" i="19"/>
  <c r="AD26" i="16"/>
  <c r="AD8" i="16"/>
  <c r="AD17" i="16" s="1"/>
  <c r="AD27" i="9"/>
  <c r="AD8" i="9"/>
  <c r="AD18" i="9" s="1"/>
  <c r="AD26" i="17"/>
  <c r="AD8" i="17"/>
  <c r="AD8" i="18"/>
  <c r="AD27" i="18"/>
  <c r="AB6" i="18"/>
  <c r="AB7" i="18" s="1"/>
  <c r="AD27" i="19"/>
  <c r="AD8" i="19"/>
  <c r="AD18" i="19" s="1"/>
  <c r="AD27" i="20"/>
  <c r="AD8" i="20"/>
  <c r="AB6" i="20"/>
  <c r="AB26" i="20" s="1"/>
  <c r="AD8" i="21"/>
  <c r="AD18" i="21" s="1"/>
  <c r="AD27" i="21"/>
  <c r="AD12" i="23"/>
  <c r="AD18" i="23"/>
  <c r="AD14" i="23"/>
  <c r="AD13" i="23"/>
  <c r="AD15" i="23"/>
  <c r="AD27" i="23"/>
  <c r="AD16" i="23"/>
  <c r="AD17" i="23"/>
  <c r="AD8" i="15"/>
  <c r="AD17" i="15" s="1"/>
  <c r="AD26" i="15"/>
  <c r="AC7" i="23"/>
  <c r="AC25" i="23"/>
  <c r="AC7" i="21"/>
  <c r="AC26" i="21"/>
  <c r="AC8" i="20"/>
  <c r="AC18" i="20" s="1"/>
  <c r="AC27" i="20"/>
  <c r="AB6" i="19"/>
  <c r="AB7" i="19" s="1"/>
  <c r="AC7" i="18"/>
  <c r="AC26" i="18"/>
  <c r="AC8" i="17"/>
  <c r="AC26" i="17"/>
  <c r="AC8" i="9"/>
  <c r="AC18" i="9" s="1"/>
  <c r="AC27" i="9"/>
  <c r="AC26" i="16"/>
  <c r="AC8" i="16"/>
  <c r="AB6" i="17"/>
  <c r="AB25" i="17" s="1"/>
  <c r="AB21" i="23"/>
  <c r="AB22" i="23"/>
  <c r="AB23" i="23"/>
  <c r="AB24" i="23"/>
  <c r="AB22" i="21"/>
  <c r="AB25" i="21"/>
  <c r="AB23" i="20"/>
  <c r="AB24" i="20"/>
  <c r="AB25" i="20"/>
  <c r="AB22" i="20"/>
  <c r="AB23" i="19"/>
  <c r="AB24" i="19"/>
  <c r="AB23" i="18"/>
  <c r="AB24" i="18"/>
  <c r="AB25" i="18"/>
  <c r="AB22" i="18"/>
  <c r="AB22" i="17"/>
  <c r="AB23" i="17"/>
  <c r="AB24" i="9"/>
  <c r="AB25" i="9"/>
  <c r="AB6" i="9"/>
  <c r="AB22" i="16"/>
  <c r="AB21" i="16"/>
  <c r="AB24" i="16"/>
  <c r="AB21" i="15"/>
  <c r="AB63" i="1"/>
  <c r="AB59" i="1"/>
  <c r="AB9" i="23" s="1"/>
  <c r="AB55" i="1"/>
  <c r="AB56" i="1"/>
  <c r="AA1" i="15"/>
  <c r="AA5" i="23"/>
  <c r="AA4" i="23"/>
  <c r="AA3" i="23"/>
  <c r="AA2" i="23"/>
  <c r="AA1" i="23"/>
  <c r="AA9" i="21"/>
  <c r="AA5" i="21"/>
  <c r="AA4" i="21"/>
  <c r="AA3" i="21"/>
  <c r="AA2" i="21"/>
  <c r="AA1" i="21"/>
  <c r="AA9" i="20"/>
  <c r="AA5" i="20"/>
  <c r="AA4" i="20"/>
  <c r="AA3" i="20"/>
  <c r="AA2" i="20"/>
  <c r="AA1" i="20"/>
  <c r="AA9" i="19"/>
  <c r="AA5" i="19"/>
  <c r="AA4" i="19"/>
  <c r="AA3" i="19"/>
  <c r="AA2" i="19"/>
  <c r="AA1" i="19"/>
  <c r="AA9" i="18"/>
  <c r="AA5" i="18"/>
  <c r="AA4" i="18"/>
  <c r="AA3" i="18"/>
  <c r="AA2" i="18"/>
  <c r="AA1" i="18"/>
  <c r="AA9" i="17"/>
  <c r="AA5" i="17"/>
  <c r="AA4" i="17"/>
  <c r="AA3" i="17"/>
  <c r="AA2" i="17"/>
  <c r="AA1" i="17"/>
  <c r="AA9" i="9"/>
  <c r="AA5" i="9"/>
  <c r="AA4" i="9"/>
  <c r="AA3" i="9"/>
  <c r="AA2" i="9"/>
  <c r="AA1" i="9"/>
  <c r="AA9" i="16"/>
  <c r="AA5" i="16"/>
  <c r="AA4" i="16"/>
  <c r="AA3" i="16"/>
  <c r="AA2" i="16"/>
  <c r="AA1" i="16"/>
  <c r="AA76" i="1"/>
  <c r="AA75" i="1"/>
  <c r="AA74" i="1"/>
  <c r="AA73" i="1"/>
  <c r="AA72" i="1"/>
  <c r="AA70" i="1"/>
  <c r="AA69" i="1"/>
  <c r="AA67" i="1"/>
  <c r="AA48" i="1"/>
  <c r="AA58" i="1" s="1"/>
  <c r="AA64" i="1" s="1"/>
  <c r="AA47" i="1"/>
  <c r="AA57" i="1" s="1"/>
  <c r="AA46" i="1"/>
  <c r="AA56" i="1" s="1"/>
  <c r="AA45" i="1"/>
  <c r="AB26" i="18" l="1"/>
  <c r="AB22" i="15"/>
  <c r="AC8" i="19"/>
  <c r="AC18" i="19" s="1"/>
  <c r="AB25" i="16"/>
  <c r="AB26" i="21"/>
  <c r="AB25" i="23"/>
  <c r="AA52" i="1"/>
  <c r="AA9" i="15" s="1"/>
  <c r="AB7" i="20"/>
  <c r="AB27" i="20" s="1"/>
  <c r="AC7" i="15"/>
  <c r="AC25" i="15"/>
  <c r="AA51" i="1"/>
  <c r="AD27" i="16"/>
  <c r="AD18" i="16"/>
  <c r="AD14" i="16"/>
  <c r="AD15" i="16"/>
  <c r="AD13" i="16"/>
  <c r="AD12" i="16"/>
  <c r="AD16" i="16"/>
  <c r="AD28" i="9"/>
  <c r="AD19" i="9"/>
  <c r="AD15" i="9"/>
  <c r="AD16" i="9"/>
  <c r="AD13" i="9"/>
  <c r="AD14" i="9"/>
  <c r="AD17" i="9"/>
  <c r="AD27" i="17"/>
  <c r="AD14" i="17"/>
  <c r="AD15" i="17"/>
  <c r="AD13" i="17"/>
  <c r="AD18" i="17"/>
  <c r="AD12" i="17"/>
  <c r="AD16" i="17"/>
  <c r="AD17" i="17"/>
  <c r="AD19" i="18"/>
  <c r="AD14" i="18"/>
  <c r="AD13" i="18"/>
  <c r="AD15" i="18"/>
  <c r="AD28" i="18"/>
  <c r="AD16" i="18"/>
  <c r="AD17" i="18"/>
  <c r="AD18" i="18"/>
  <c r="AD28" i="19"/>
  <c r="AD19" i="19"/>
  <c r="AD16" i="19"/>
  <c r="AD15" i="19"/>
  <c r="AD13" i="19"/>
  <c r="AD14" i="19"/>
  <c r="AD17" i="19"/>
  <c r="AD28" i="20"/>
  <c r="AD19" i="20"/>
  <c r="AD15" i="20"/>
  <c r="AD14" i="20"/>
  <c r="AD13" i="20"/>
  <c r="AD16" i="20"/>
  <c r="AD17" i="20"/>
  <c r="AD18" i="20"/>
  <c r="AD19" i="21"/>
  <c r="AD28" i="21"/>
  <c r="AD13" i="21"/>
  <c r="AD15" i="21"/>
  <c r="AD14" i="21"/>
  <c r="AD16" i="21"/>
  <c r="AD17" i="21"/>
  <c r="AD18" i="15"/>
  <c r="AD15" i="15"/>
  <c r="AD13" i="15"/>
  <c r="AD27" i="15"/>
  <c r="AD12" i="15"/>
  <c r="AD14" i="15"/>
  <c r="AD16" i="15"/>
  <c r="AB26" i="19"/>
  <c r="AA6" i="17"/>
  <c r="AA7" i="17" s="1"/>
  <c r="AC26" i="23"/>
  <c r="AC8" i="23"/>
  <c r="AC8" i="21"/>
  <c r="AC27" i="21"/>
  <c r="AC28" i="20"/>
  <c r="AC19" i="20"/>
  <c r="AC16" i="20"/>
  <c r="AC17" i="20"/>
  <c r="AC15" i="20"/>
  <c r="AC13" i="20"/>
  <c r="AC14" i="20"/>
  <c r="AC16" i="19"/>
  <c r="AC8" i="18"/>
  <c r="AC27" i="18"/>
  <c r="AC27" i="17"/>
  <c r="AC18" i="17"/>
  <c r="AC12" i="17"/>
  <c r="AC16" i="17"/>
  <c r="AC13" i="17"/>
  <c r="AC15" i="17"/>
  <c r="AC14" i="17"/>
  <c r="AC17" i="17"/>
  <c r="AB7" i="17"/>
  <c r="AB8" i="17" s="1"/>
  <c r="AB17" i="17" s="1"/>
  <c r="AC28" i="9"/>
  <c r="AC19" i="9"/>
  <c r="AC16" i="9"/>
  <c r="AC15" i="9"/>
  <c r="AC17" i="9"/>
  <c r="AC14" i="9"/>
  <c r="AC13" i="9"/>
  <c r="AC27" i="16"/>
  <c r="AC18" i="16"/>
  <c r="AC16" i="16"/>
  <c r="AC12" i="16"/>
  <c r="AC13" i="16"/>
  <c r="AC14" i="16"/>
  <c r="AC15" i="16"/>
  <c r="AC17" i="16"/>
  <c r="AA6" i="9"/>
  <c r="AA7" i="9" s="1"/>
  <c r="AB26" i="23"/>
  <c r="AB8" i="23"/>
  <c r="AB8" i="21"/>
  <c r="AB27" i="21"/>
  <c r="AA6" i="21"/>
  <c r="AA7" i="21" s="1"/>
  <c r="AB8" i="19"/>
  <c r="AB27" i="19"/>
  <c r="AA6" i="19"/>
  <c r="AA7" i="19" s="1"/>
  <c r="AB8" i="18"/>
  <c r="AB27" i="18"/>
  <c r="AB7" i="9"/>
  <c r="AB26" i="9"/>
  <c r="AB26" i="16"/>
  <c r="AB8" i="16"/>
  <c r="AB17" i="16" s="1"/>
  <c r="AA6" i="16"/>
  <c r="AA7" i="16" s="1"/>
  <c r="AB25" i="15"/>
  <c r="AB7" i="15"/>
  <c r="AA6" i="23"/>
  <c r="AA7" i="23" s="1"/>
  <c r="AA6" i="20"/>
  <c r="AA7" i="20" s="1"/>
  <c r="AA24" i="20"/>
  <c r="AA77" i="1"/>
  <c r="AA24" i="9"/>
  <c r="AA22" i="19"/>
  <c r="AA2" i="15"/>
  <c r="AA21" i="15" s="1"/>
  <c r="AA22" i="18"/>
  <c r="AA3" i="15"/>
  <c r="AA22" i="15" s="1"/>
  <c r="AA5" i="15"/>
  <c r="AA24" i="15" s="1"/>
  <c r="AA25" i="19"/>
  <c r="AA4" i="15"/>
  <c r="AA23" i="15" s="1"/>
  <c r="AA21" i="23"/>
  <c r="AA22" i="23"/>
  <c r="AA23" i="23"/>
  <c r="AA24" i="23"/>
  <c r="AA22" i="21"/>
  <c r="AA23" i="21"/>
  <c r="AA24" i="21"/>
  <c r="AA25" i="21"/>
  <c r="AA22" i="20"/>
  <c r="AA23" i="20"/>
  <c r="AA25" i="20"/>
  <c r="AA23" i="19"/>
  <c r="AA24" i="19"/>
  <c r="AA23" i="18"/>
  <c r="AA24" i="18"/>
  <c r="AA25" i="18"/>
  <c r="AA6" i="18"/>
  <c r="AA21" i="17"/>
  <c r="AA22" i="17"/>
  <c r="AA23" i="17"/>
  <c r="AA24" i="17"/>
  <c r="AA22" i="9"/>
  <c r="AA25" i="9"/>
  <c r="AA23" i="9"/>
  <c r="AA21" i="16"/>
  <c r="AA22" i="16"/>
  <c r="AA23" i="16"/>
  <c r="AA24" i="16"/>
  <c r="AA63" i="1"/>
  <c r="AA59" i="1"/>
  <c r="AA9" i="23" s="1"/>
  <c r="AA55" i="1"/>
  <c r="AA49" i="1"/>
  <c r="AA50" i="1"/>
  <c r="Z2" i="16"/>
  <c r="Z3" i="16"/>
  <c r="Z4" i="16"/>
  <c r="Z5" i="16"/>
  <c r="Z9" i="16"/>
  <c r="Z1" i="16"/>
  <c r="Z2" i="9"/>
  <c r="Z3" i="9"/>
  <c r="Z4" i="9"/>
  <c r="Z5" i="9"/>
  <c r="X2" i="16"/>
  <c r="X3" i="16"/>
  <c r="X4" i="16"/>
  <c r="X5" i="16"/>
  <c r="Z9" i="9"/>
  <c r="Z1" i="9"/>
  <c r="Z2" i="17"/>
  <c r="Z3" i="17"/>
  <c r="Z4" i="17"/>
  <c r="Z5" i="17"/>
  <c r="Z9" i="17"/>
  <c r="Z1" i="17"/>
  <c r="Z2" i="18"/>
  <c r="Z3" i="18"/>
  <c r="Z4" i="18"/>
  <c r="Z5" i="18"/>
  <c r="Z9" i="18"/>
  <c r="Z1" i="18"/>
  <c r="Z2" i="19"/>
  <c r="Z3" i="19"/>
  <c r="Z4" i="19"/>
  <c r="Z5" i="19"/>
  <c r="Z9" i="19"/>
  <c r="Z1" i="19"/>
  <c r="Z2" i="20"/>
  <c r="Z3" i="20"/>
  <c r="Z4" i="20"/>
  <c r="Z5" i="20"/>
  <c r="Z9" i="20"/>
  <c r="Z1" i="20"/>
  <c r="Z2" i="21"/>
  <c r="Z3" i="21"/>
  <c r="Z4" i="21"/>
  <c r="Z5" i="21"/>
  <c r="Z9" i="21"/>
  <c r="Z1" i="21"/>
  <c r="Z2" i="23"/>
  <c r="Z3" i="23"/>
  <c r="Z4" i="23"/>
  <c r="Z5" i="23"/>
  <c r="Z1" i="23"/>
  <c r="Z1" i="15"/>
  <c r="Z69" i="1"/>
  <c r="Z70" i="1"/>
  <c r="Z72" i="1"/>
  <c r="Z73" i="1"/>
  <c r="Z74" i="1"/>
  <c r="Z75" i="1"/>
  <c r="Z76" i="1"/>
  <c r="Z67" i="1"/>
  <c r="Z48" i="1"/>
  <c r="Z58" i="1"/>
  <c r="Z64" i="1" s="1"/>
  <c r="Z47" i="1"/>
  <c r="Z52" i="1" s="1"/>
  <c r="Z9" i="15" s="1"/>
  <c r="Z46" i="1"/>
  <c r="Z45" i="1"/>
  <c r="Y1" i="15"/>
  <c r="Y5" i="23"/>
  <c r="Y4" i="23"/>
  <c r="Y2" i="23"/>
  <c r="Y3" i="23"/>
  <c r="Y1" i="23"/>
  <c r="Y9" i="21"/>
  <c r="Y5" i="21"/>
  <c r="Y4" i="21"/>
  <c r="Y3" i="21"/>
  <c r="Y2" i="21"/>
  <c r="Y1" i="21"/>
  <c r="Y9" i="20"/>
  <c r="Y5" i="20"/>
  <c r="Y4" i="20"/>
  <c r="Y3" i="20"/>
  <c r="Y2" i="20"/>
  <c r="Y1" i="20"/>
  <c r="Y4" i="19"/>
  <c r="W2" i="16"/>
  <c r="W3" i="16"/>
  <c r="W4" i="16"/>
  <c r="W5" i="16"/>
  <c r="Y9" i="19"/>
  <c r="Y5" i="19"/>
  <c r="Y3" i="19"/>
  <c r="Y2" i="19"/>
  <c r="Y1" i="19"/>
  <c r="Y4" i="18"/>
  <c r="Y9" i="18"/>
  <c r="Y5" i="18"/>
  <c r="Y3" i="18"/>
  <c r="Y2" i="18"/>
  <c r="Y1" i="18"/>
  <c r="Y3" i="17"/>
  <c r="Y9" i="17"/>
  <c r="Y5" i="17"/>
  <c r="Y4" i="17"/>
  <c r="Y2" i="17"/>
  <c r="Y1" i="17"/>
  <c r="Y4" i="9"/>
  <c r="Y9" i="9"/>
  <c r="Y5" i="9"/>
  <c r="Y3" i="9"/>
  <c r="Y2" i="9"/>
  <c r="Y1" i="9"/>
  <c r="Y2" i="16"/>
  <c r="Y3" i="16"/>
  <c r="Y5" i="16"/>
  <c r="Y9" i="16"/>
  <c r="Y4" i="16"/>
  <c r="Y1" i="16"/>
  <c r="Y76" i="1"/>
  <c r="Y75" i="1"/>
  <c r="Y74" i="1"/>
  <c r="Y73" i="1"/>
  <c r="Y72" i="1"/>
  <c r="Y70" i="1"/>
  <c r="Y69" i="1"/>
  <c r="Y67" i="1"/>
  <c r="Y48" i="1"/>
  <c r="Y47" i="1"/>
  <c r="Y57" i="1" s="1"/>
  <c r="Y46" i="1"/>
  <c r="Y56" i="1" s="1"/>
  <c r="Y45" i="1"/>
  <c r="X9" i="16"/>
  <c r="X1" i="16"/>
  <c r="X9" i="9"/>
  <c r="X5" i="9"/>
  <c r="X4" i="9"/>
  <c r="X3" i="9"/>
  <c r="X2" i="9"/>
  <c r="X22" i="9" s="1"/>
  <c r="X1" i="9"/>
  <c r="X9" i="17"/>
  <c r="X5" i="17"/>
  <c r="X4" i="17"/>
  <c r="X3" i="17"/>
  <c r="X2" i="17"/>
  <c r="X1" i="17"/>
  <c r="X9" i="18"/>
  <c r="X5" i="18"/>
  <c r="X4" i="18"/>
  <c r="X3" i="18"/>
  <c r="X2" i="18"/>
  <c r="X22" i="18" s="1"/>
  <c r="X1" i="18"/>
  <c r="X9" i="19"/>
  <c r="X5" i="19"/>
  <c r="X4" i="19"/>
  <c r="X3" i="19"/>
  <c r="X2" i="19"/>
  <c r="X1" i="19"/>
  <c r="X9" i="20"/>
  <c r="X5" i="20"/>
  <c r="X4" i="20"/>
  <c r="X3" i="20"/>
  <c r="X2" i="20"/>
  <c r="X1" i="20"/>
  <c r="X9" i="21"/>
  <c r="X5" i="21"/>
  <c r="X4" i="21"/>
  <c r="X3" i="21"/>
  <c r="X2" i="21"/>
  <c r="X22" i="21" s="1"/>
  <c r="X1" i="21"/>
  <c r="X1" i="15"/>
  <c r="X5" i="23"/>
  <c r="X4" i="23"/>
  <c r="X3" i="23"/>
  <c r="X2" i="23"/>
  <c r="X1" i="23"/>
  <c r="X76" i="1"/>
  <c r="X75" i="1"/>
  <c r="X74" i="1"/>
  <c r="X73" i="1"/>
  <c r="X72" i="1"/>
  <c r="X70" i="1"/>
  <c r="X69" i="1"/>
  <c r="X67" i="1"/>
  <c r="X48" i="1"/>
  <c r="X5" i="15" s="1"/>
  <c r="X24" i="15" s="1"/>
  <c r="X47" i="1"/>
  <c r="X52" i="1"/>
  <c r="X9" i="15" s="1"/>
  <c r="X46" i="1"/>
  <c r="X3" i="15" s="1"/>
  <c r="X22" i="15" s="1"/>
  <c r="X45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I67" i="1"/>
  <c r="W76" i="1"/>
  <c r="W75" i="1"/>
  <c r="W74" i="1"/>
  <c r="W73" i="1"/>
  <c r="W72" i="1"/>
  <c r="W70" i="1"/>
  <c r="W69" i="1"/>
  <c r="W9" i="16"/>
  <c r="W1" i="16"/>
  <c r="W9" i="9"/>
  <c r="W5" i="9"/>
  <c r="W4" i="9"/>
  <c r="W3" i="9"/>
  <c r="W2" i="9"/>
  <c r="W1" i="9"/>
  <c r="W9" i="17"/>
  <c r="W5" i="17"/>
  <c r="W4" i="17"/>
  <c r="W23" i="17" s="1"/>
  <c r="W3" i="17"/>
  <c r="W2" i="17"/>
  <c r="W1" i="17"/>
  <c r="W9" i="18"/>
  <c r="W5" i="18"/>
  <c r="W4" i="18"/>
  <c r="W24" i="18" s="1"/>
  <c r="W3" i="18"/>
  <c r="W2" i="18"/>
  <c r="W1" i="18"/>
  <c r="W9" i="19"/>
  <c r="W5" i="19"/>
  <c r="W4" i="19"/>
  <c r="W3" i="19"/>
  <c r="W2" i="19"/>
  <c r="W1" i="19"/>
  <c r="W9" i="20"/>
  <c r="W5" i="20"/>
  <c r="W4" i="20"/>
  <c r="W24" i="20" s="1"/>
  <c r="W3" i="20"/>
  <c r="W2" i="20"/>
  <c r="W1" i="20"/>
  <c r="W9" i="21"/>
  <c r="W5" i="21"/>
  <c r="W4" i="21"/>
  <c r="W24" i="21" s="1"/>
  <c r="W3" i="21"/>
  <c r="W2" i="21"/>
  <c r="W1" i="21"/>
  <c r="W5" i="23"/>
  <c r="W4" i="23"/>
  <c r="W23" i="23" s="1"/>
  <c r="W3" i="23"/>
  <c r="W2" i="23"/>
  <c r="W1" i="23"/>
  <c r="W1" i="15"/>
  <c r="W48" i="1"/>
  <c r="W58" i="1" s="1"/>
  <c r="W64" i="1" s="1"/>
  <c r="W47" i="1"/>
  <c r="W46" i="1"/>
  <c r="W45" i="1"/>
  <c r="V9" i="16"/>
  <c r="V5" i="16"/>
  <c r="V4" i="16"/>
  <c r="V3" i="16"/>
  <c r="V2" i="16"/>
  <c r="V1" i="16"/>
  <c r="V9" i="9"/>
  <c r="V5" i="9"/>
  <c r="V4" i="9"/>
  <c r="V3" i="9"/>
  <c r="V2" i="9"/>
  <c r="V1" i="9"/>
  <c r="V9" i="17"/>
  <c r="V5" i="17"/>
  <c r="V4" i="17"/>
  <c r="V3" i="17"/>
  <c r="V2" i="17"/>
  <c r="V1" i="17"/>
  <c r="V9" i="18"/>
  <c r="V5" i="18"/>
  <c r="V4" i="18"/>
  <c r="V3" i="18"/>
  <c r="V23" i="18" s="1"/>
  <c r="V2" i="18"/>
  <c r="V1" i="18"/>
  <c r="V9" i="19"/>
  <c r="V5" i="19"/>
  <c r="V4" i="19"/>
  <c r="V24" i="19" s="1"/>
  <c r="V3" i="19"/>
  <c r="V23" i="19" s="1"/>
  <c r="V2" i="19"/>
  <c r="V1" i="19"/>
  <c r="V9" i="20"/>
  <c r="V5" i="20"/>
  <c r="V4" i="20"/>
  <c r="V3" i="20"/>
  <c r="V2" i="20"/>
  <c r="V1" i="20"/>
  <c r="V9" i="21"/>
  <c r="V5" i="21"/>
  <c r="V4" i="21"/>
  <c r="V24" i="21" s="1"/>
  <c r="V3" i="21"/>
  <c r="V2" i="21"/>
  <c r="V1" i="21"/>
  <c r="V5" i="23"/>
  <c r="V4" i="23"/>
  <c r="V3" i="23"/>
  <c r="V2" i="23"/>
  <c r="V1" i="23"/>
  <c r="V1" i="15"/>
  <c r="V76" i="1"/>
  <c r="V75" i="1"/>
  <c r="V74" i="1"/>
  <c r="V73" i="1"/>
  <c r="V72" i="1"/>
  <c r="V70" i="1"/>
  <c r="V69" i="1"/>
  <c r="V48" i="1"/>
  <c r="V47" i="1"/>
  <c r="V46" i="1"/>
  <c r="V45" i="1"/>
  <c r="AI2" i="16"/>
  <c r="AI3" i="16"/>
  <c r="AI4" i="16"/>
  <c r="AI5" i="16"/>
  <c r="U2" i="16"/>
  <c r="U3" i="16"/>
  <c r="U22" i="16" s="1"/>
  <c r="U4" i="16"/>
  <c r="U5" i="16"/>
  <c r="AI9" i="16"/>
  <c r="U9" i="16"/>
  <c r="AI2" i="9"/>
  <c r="AI3" i="9"/>
  <c r="AI4" i="9"/>
  <c r="AI5" i="9"/>
  <c r="AI5" i="15"/>
  <c r="AI24" i="15" s="1"/>
  <c r="U2" i="9"/>
  <c r="U3" i="9"/>
  <c r="U4" i="9"/>
  <c r="U24" i="9" s="1"/>
  <c r="U5" i="9"/>
  <c r="U25" i="9" s="1"/>
  <c r="AI9" i="9"/>
  <c r="U9" i="9"/>
  <c r="AI2" i="17"/>
  <c r="AI3" i="17"/>
  <c r="AI4" i="17"/>
  <c r="AI5" i="17"/>
  <c r="U2" i="17"/>
  <c r="U3" i="17"/>
  <c r="U4" i="17"/>
  <c r="U5" i="17"/>
  <c r="AI9" i="17"/>
  <c r="U9" i="17"/>
  <c r="AI2" i="18"/>
  <c r="AI3" i="18"/>
  <c r="AI4" i="18"/>
  <c r="AI5" i="18"/>
  <c r="U2" i="18"/>
  <c r="U3" i="18"/>
  <c r="U4" i="18"/>
  <c r="U5" i="18"/>
  <c r="AI9" i="18"/>
  <c r="U9" i="18"/>
  <c r="AI2" i="19"/>
  <c r="AI3" i="19"/>
  <c r="AI4" i="19"/>
  <c r="AI5" i="19"/>
  <c r="U2" i="19"/>
  <c r="U3" i="19"/>
  <c r="U4" i="19"/>
  <c r="U5" i="19"/>
  <c r="AI9" i="19"/>
  <c r="U9" i="19"/>
  <c r="AI2" i="20"/>
  <c r="AI3" i="20"/>
  <c r="AI4" i="20"/>
  <c r="AI5" i="20"/>
  <c r="U2" i="20"/>
  <c r="U3" i="20"/>
  <c r="U4" i="20"/>
  <c r="U5" i="20"/>
  <c r="AI9" i="20"/>
  <c r="U9" i="20"/>
  <c r="AI2" i="21"/>
  <c r="AI3" i="21"/>
  <c r="AI4" i="21"/>
  <c r="AI4" i="15"/>
  <c r="AI23" i="15" s="1"/>
  <c r="AI5" i="21"/>
  <c r="U2" i="21"/>
  <c r="U3" i="21"/>
  <c r="U4" i="21"/>
  <c r="U5" i="21"/>
  <c r="AI9" i="21"/>
  <c r="U9" i="21"/>
  <c r="U2" i="23"/>
  <c r="U3" i="23"/>
  <c r="U4" i="23"/>
  <c r="U5" i="23"/>
  <c r="AI1" i="15"/>
  <c r="U1" i="15"/>
  <c r="T1" i="15"/>
  <c r="S1" i="15"/>
  <c r="R1" i="15"/>
  <c r="Q1" i="15"/>
  <c r="P1" i="15"/>
  <c r="O1" i="15"/>
  <c r="N1" i="15"/>
  <c r="M1" i="15"/>
  <c r="L1" i="15"/>
  <c r="K1" i="15"/>
  <c r="J1" i="15"/>
  <c r="I1" i="15"/>
  <c r="H1" i="15"/>
  <c r="G1" i="15"/>
  <c r="F1" i="15"/>
  <c r="E1" i="15"/>
  <c r="D1" i="15"/>
  <c r="C1" i="15"/>
  <c r="AI1" i="23"/>
  <c r="U1" i="23"/>
  <c r="T1" i="23"/>
  <c r="S1" i="23"/>
  <c r="R1" i="23"/>
  <c r="Q1" i="23"/>
  <c r="P1" i="23"/>
  <c r="O1" i="23"/>
  <c r="N1" i="23"/>
  <c r="M1" i="23"/>
  <c r="L1" i="23"/>
  <c r="K1" i="23"/>
  <c r="J1" i="23"/>
  <c r="I1" i="23"/>
  <c r="H1" i="23"/>
  <c r="G1" i="23"/>
  <c r="F1" i="23"/>
  <c r="E1" i="23"/>
  <c r="D1" i="23"/>
  <c r="C1" i="23"/>
  <c r="AI1" i="21"/>
  <c r="U1" i="21"/>
  <c r="T1" i="21"/>
  <c r="S1" i="21"/>
  <c r="R1" i="21"/>
  <c r="Q1" i="21"/>
  <c r="P1" i="21"/>
  <c r="O1" i="21"/>
  <c r="N1" i="21"/>
  <c r="M1" i="21"/>
  <c r="L1" i="21"/>
  <c r="K1" i="21"/>
  <c r="J1" i="21"/>
  <c r="I1" i="21"/>
  <c r="H1" i="21"/>
  <c r="G1" i="21"/>
  <c r="F1" i="21"/>
  <c r="E1" i="21"/>
  <c r="D1" i="21"/>
  <c r="C1" i="21"/>
  <c r="AI1" i="20"/>
  <c r="U1" i="20"/>
  <c r="T1" i="20"/>
  <c r="S1" i="20"/>
  <c r="R1" i="20"/>
  <c r="Q1" i="20"/>
  <c r="P1" i="20"/>
  <c r="O1" i="20"/>
  <c r="N1" i="20"/>
  <c r="M1" i="20"/>
  <c r="L1" i="20"/>
  <c r="K1" i="20"/>
  <c r="J1" i="20"/>
  <c r="I1" i="20"/>
  <c r="H1" i="20"/>
  <c r="G1" i="20"/>
  <c r="F1" i="20"/>
  <c r="E1" i="20"/>
  <c r="D1" i="20"/>
  <c r="C1" i="20"/>
  <c r="AI1" i="19"/>
  <c r="U1" i="19"/>
  <c r="T1" i="19"/>
  <c r="S1" i="19"/>
  <c r="R1" i="19"/>
  <c r="Q1" i="19"/>
  <c r="P1" i="19"/>
  <c r="O1" i="19"/>
  <c r="N1" i="19"/>
  <c r="M1" i="19"/>
  <c r="L1" i="19"/>
  <c r="K1" i="19"/>
  <c r="J1" i="19"/>
  <c r="I1" i="19"/>
  <c r="H1" i="19"/>
  <c r="G1" i="19"/>
  <c r="F1" i="19"/>
  <c r="E1" i="19"/>
  <c r="D1" i="19"/>
  <c r="C1" i="19"/>
  <c r="AI1" i="18"/>
  <c r="U1" i="18"/>
  <c r="T1" i="18"/>
  <c r="S1" i="18"/>
  <c r="R1" i="18"/>
  <c r="Q1" i="18"/>
  <c r="P1" i="18"/>
  <c r="O1" i="18"/>
  <c r="N1" i="18"/>
  <c r="M1" i="18"/>
  <c r="L1" i="18"/>
  <c r="K1" i="18"/>
  <c r="J1" i="18"/>
  <c r="I1" i="18"/>
  <c r="H1" i="18"/>
  <c r="G1" i="18"/>
  <c r="F1" i="18"/>
  <c r="E1" i="18"/>
  <c r="D1" i="18"/>
  <c r="C1" i="18"/>
  <c r="AI1" i="17"/>
  <c r="U1" i="17"/>
  <c r="T1" i="17"/>
  <c r="S1" i="17"/>
  <c r="R1" i="17"/>
  <c r="Q1" i="17"/>
  <c r="P1" i="17"/>
  <c r="O1" i="17"/>
  <c r="N1" i="17"/>
  <c r="M1" i="17"/>
  <c r="L1" i="17"/>
  <c r="K1" i="17"/>
  <c r="J1" i="17"/>
  <c r="I1" i="17"/>
  <c r="H1" i="17"/>
  <c r="G1" i="17"/>
  <c r="F1" i="17"/>
  <c r="E1" i="17"/>
  <c r="D1" i="17"/>
  <c r="C1" i="17"/>
  <c r="AI1" i="9"/>
  <c r="U1" i="9"/>
  <c r="T1" i="9"/>
  <c r="S1" i="9"/>
  <c r="R1" i="9"/>
  <c r="Q1" i="9"/>
  <c r="P1" i="9"/>
  <c r="O1" i="9"/>
  <c r="N1" i="9"/>
  <c r="M1" i="9"/>
  <c r="L1" i="9"/>
  <c r="K1" i="9"/>
  <c r="J1" i="9"/>
  <c r="I1" i="9"/>
  <c r="H1" i="9"/>
  <c r="G1" i="9"/>
  <c r="F1" i="9"/>
  <c r="E1" i="9"/>
  <c r="D1" i="9"/>
  <c r="C1" i="9"/>
  <c r="AI1" i="16"/>
  <c r="U1" i="16"/>
  <c r="T1" i="16"/>
  <c r="S1" i="16"/>
  <c r="R1" i="16"/>
  <c r="Q1" i="16"/>
  <c r="P1" i="16"/>
  <c r="O1" i="16"/>
  <c r="N1" i="16"/>
  <c r="M1" i="16"/>
  <c r="L1" i="16"/>
  <c r="K1" i="16"/>
  <c r="J1" i="16"/>
  <c r="I1" i="16"/>
  <c r="H1" i="16"/>
  <c r="G1" i="16"/>
  <c r="F1" i="16"/>
  <c r="E1" i="16"/>
  <c r="D1" i="16"/>
  <c r="C1" i="16"/>
  <c r="AI69" i="1"/>
  <c r="AI70" i="1"/>
  <c r="AI72" i="1"/>
  <c r="AI73" i="1"/>
  <c r="AI74" i="1"/>
  <c r="AI75" i="1"/>
  <c r="AI76" i="1"/>
  <c r="U69" i="1"/>
  <c r="U70" i="1"/>
  <c r="U72" i="1"/>
  <c r="U73" i="1"/>
  <c r="U74" i="1"/>
  <c r="U75" i="1"/>
  <c r="U76" i="1"/>
  <c r="U48" i="1"/>
  <c r="U47" i="1"/>
  <c r="U4" i="15" s="1"/>
  <c r="U23" i="15" s="1"/>
  <c r="U46" i="1"/>
  <c r="AI55" i="1"/>
  <c r="U45" i="1"/>
  <c r="T47" i="1"/>
  <c r="T4" i="15" s="1"/>
  <c r="T45" i="1"/>
  <c r="T2" i="15" s="1"/>
  <c r="T48" i="1"/>
  <c r="T58" i="1" s="1"/>
  <c r="T64" i="1" s="1"/>
  <c r="T46" i="1"/>
  <c r="T3" i="15" s="1"/>
  <c r="T22" i="15" s="1"/>
  <c r="T5" i="23"/>
  <c r="T4" i="23"/>
  <c r="T3" i="23"/>
  <c r="T2" i="23"/>
  <c r="T9" i="21"/>
  <c r="T5" i="21"/>
  <c r="T4" i="21"/>
  <c r="T3" i="21"/>
  <c r="T2" i="21"/>
  <c r="T9" i="20"/>
  <c r="T5" i="20"/>
  <c r="T4" i="20"/>
  <c r="T3" i="20"/>
  <c r="T2" i="20"/>
  <c r="T9" i="19"/>
  <c r="T5" i="19"/>
  <c r="T4" i="19"/>
  <c r="T3" i="19"/>
  <c r="T2" i="19"/>
  <c r="T9" i="18"/>
  <c r="T5" i="18"/>
  <c r="T4" i="18"/>
  <c r="T3" i="18"/>
  <c r="T2" i="18"/>
  <c r="T9" i="17"/>
  <c r="T5" i="17"/>
  <c r="T4" i="17"/>
  <c r="T3" i="17"/>
  <c r="T2" i="17"/>
  <c r="T9" i="9"/>
  <c r="T5" i="9"/>
  <c r="T4" i="9"/>
  <c r="T3" i="9"/>
  <c r="T2" i="9"/>
  <c r="T5" i="16"/>
  <c r="T3" i="16"/>
  <c r="T9" i="16"/>
  <c r="T4" i="16"/>
  <c r="T2" i="16"/>
  <c r="T76" i="1"/>
  <c r="T75" i="1"/>
  <c r="T74" i="1"/>
  <c r="T73" i="1"/>
  <c r="T72" i="1"/>
  <c r="T70" i="1"/>
  <c r="T69" i="1"/>
  <c r="R2" i="18"/>
  <c r="S2" i="23"/>
  <c r="S3" i="23"/>
  <c r="S4" i="23"/>
  <c r="S5" i="23"/>
  <c r="R2" i="23"/>
  <c r="R3" i="23"/>
  <c r="R4" i="23"/>
  <c r="R5" i="23"/>
  <c r="Q2" i="23"/>
  <c r="Q3" i="23"/>
  <c r="Q4" i="23"/>
  <c r="Q5" i="23"/>
  <c r="P2" i="23"/>
  <c r="P21" i="23" s="1"/>
  <c r="P3" i="23"/>
  <c r="P4" i="23"/>
  <c r="P5" i="23"/>
  <c r="O2" i="23"/>
  <c r="O3" i="23"/>
  <c r="O22" i="23" s="1"/>
  <c r="O4" i="23"/>
  <c r="O5" i="23"/>
  <c r="N2" i="23"/>
  <c r="N3" i="23"/>
  <c r="N4" i="23"/>
  <c r="N5" i="23"/>
  <c r="M2" i="23"/>
  <c r="M3" i="23"/>
  <c r="M4" i="23"/>
  <c r="M5" i="23"/>
  <c r="L2" i="23"/>
  <c r="L3" i="23"/>
  <c r="L4" i="23"/>
  <c r="L5" i="23"/>
  <c r="K2" i="23"/>
  <c r="K3" i="23"/>
  <c r="K4" i="23"/>
  <c r="K5" i="23"/>
  <c r="J2" i="23"/>
  <c r="J3" i="23"/>
  <c r="J4" i="23"/>
  <c r="J5" i="23"/>
  <c r="I2" i="23"/>
  <c r="I21" i="23" s="1"/>
  <c r="I3" i="23"/>
  <c r="I4" i="23"/>
  <c r="I5" i="23"/>
  <c r="H2" i="23"/>
  <c r="H3" i="23"/>
  <c r="H4" i="23"/>
  <c r="H5" i="23"/>
  <c r="G2" i="23"/>
  <c r="G3" i="23"/>
  <c r="G4" i="23"/>
  <c r="G5" i="23"/>
  <c r="G24" i="23" s="1"/>
  <c r="F2" i="23"/>
  <c r="F3" i="23"/>
  <c r="F4" i="23"/>
  <c r="F5" i="23"/>
  <c r="F24" i="23" s="1"/>
  <c r="E2" i="23"/>
  <c r="E3" i="23"/>
  <c r="E4" i="23"/>
  <c r="E5" i="23"/>
  <c r="E24" i="23" s="1"/>
  <c r="D2" i="23"/>
  <c r="D3" i="23"/>
  <c r="D4" i="23"/>
  <c r="D5" i="23"/>
  <c r="D24" i="23" s="1"/>
  <c r="C2" i="23"/>
  <c r="C3" i="23"/>
  <c r="C4" i="23"/>
  <c r="C5" i="23"/>
  <c r="C24" i="23" s="1"/>
  <c r="S2" i="21"/>
  <c r="S3" i="21"/>
  <c r="S4" i="21"/>
  <c r="S5" i="21"/>
  <c r="S25" i="21" s="1"/>
  <c r="S9" i="21"/>
  <c r="R2" i="21"/>
  <c r="R22" i="21" s="1"/>
  <c r="R3" i="21"/>
  <c r="R4" i="21"/>
  <c r="R5" i="21"/>
  <c r="R9" i="21"/>
  <c r="Q2" i="21"/>
  <c r="Q3" i="21"/>
  <c r="Q4" i="21"/>
  <c r="Q5" i="21"/>
  <c r="P2" i="21"/>
  <c r="P22" i="21" s="1"/>
  <c r="P3" i="21"/>
  <c r="P23" i="21" s="1"/>
  <c r="P4" i="21"/>
  <c r="P24" i="21" s="1"/>
  <c r="P5" i="21"/>
  <c r="O2" i="21"/>
  <c r="O3" i="21"/>
  <c r="O4" i="21"/>
  <c r="O5" i="21"/>
  <c r="N2" i="21"/>
  <c r="N3" i="21"/>
  <c r="N4" i="21"/>
  <c r="N5" i="21"/>
  <c r="M2" i="21"/>
  <c r="M3" i="21"/>
  <c r="M4" i="21"/>
  <c r="M5" i="21"/>
  <c r="L2" i="21"/>
  <c r="L3" i="21"/>
  <c r="L4" i="21"/>
  <c r="L5" i="21"/>
  <c r="K2" i="21"/>
  <c r="K22" i="21" s="1"/>
  <c r="K3" i="21"/>
  <c r="K4" i="21"/>
  <c r="K5" i="21"/>
  <c r="J2" i="21"/>
  <c r="J3" i="21"/>
  <c r="J4" i="21"/>
  <c r="J24" i="21" s="1"/>
  <c r="J5" i="21"/>
  <c r="I2" i="21"/>
  <c r="I3" i="21"/>
  <c r="I4" i="21"/>
  <c r="I5" i="21"/>
  <c r="H2" i="21"/>
  <c r="H3" i="21"/>
  <c r="H4" i="21"/>
  <c r="H24" i="21" s="1"/>
  <c r="H5" i="21"/>
  <c r="G2" i="21"/>
  <c r="G22" i="21" s="1"/>
  <c r="G3" i="21"/>
  <c r="G4" i="21"/>
  <c r="G5" i="21"/>
  <c r="F2" i="21"/>
  <c r="F22" i="21" s="1"/>
  <c r="F3" i="21"/>
  <c r="F4" i="21"/>
  <c r="F5" i="21"/>
  <c r="F25" i="21" s="1"/>
  <c r="E2" i="21"/>
  <c r="E3" i="21"/>
  <c r="E4" i="21"/>
  <c r="E5" i="21"/>
  <c r="E25" i="21" s="1"/>
  <c r="D2" i="21"/>
  <c r="D3" i="21"/>
  <c r="D4" i="21"/>
  <c r="D24" i="21" s="1"/>
  <c r="D5" i="21"/>
  <c r="D25" i="21" s="1"/>
  <c r="C2" i="21"/>
  <c r="C22" i="21" s="1"/>
  <c r="C3" i="21"/>
  <c r="C4" i="21"/>
  <c r="C5" i="21"/>
  <c r="C25" i="21" s="1"/>
  <c r="S2" i="20"/>
  <c r="S3" i="20"/>
  <c r="S23" i="20" s="1"/>
  <c r="S4" i="20"/>
  <c r="S5" i="20"/>
  <c r="S25" i="20" s="1"/>
  <c r="S9" i="20"/>
  <c r="R2" i="20"/>
  <c r="R3" i="20"/>
  <c r="R4" i="20"/>
  <c r="R5" i="20"/>
  <c r="R9" i="20"/>
  <c r="Q2" i="20"/>
  <c r="Q3" i="20"/>
  <c r="Q4" i="20"/>
  <c r="Q5" i="20"/>
  <c r="P2" i="20"/>
  <c r="P3" i="20"/>
  <c r="P23" i="20" s="1"/>
  <c r="P4" i="20"/>
  <c r="P24" i="20" s="1"/>
  <c r="P5" i="20"/>
  <c r="O2" i="20"/>
  <c r="O3" i="20"/>
  <c r="O4" i="20"/>
  <c r="O5" i="20"/>
  <c r="N2" i="20"/>
  <c r="N3" i="20"/>
  <c r="N4" i="20"/>
  <c r="N5" i="20"/>
  <c r="M2" i="20"/>
  <c r="M3" i="20"/>
  <c r="M23" i="20" s="1"/>
  <c r="M4" i="20"/>
  <c r="M5" i="20"/>
  <c r="L2" i="20"/>
  <c r="L3" i="20"/>
  <c r="L4" i="20"/>
  <c r="L5" i="20"/>
  <c r="L25" i="20" s="1"/>
  <c r="K2" i="20"/>
  <c r="K22" i="20" s="1"/>
  <c r="K3" i="20"/>
  <c r="K4" i="20"/>
  <c r="K5" i="20"/>
  <c r="J2" i="20"/>
  <c r="J3" i="20"/>
  <c r="J4" i="20"/>
  <c r="J5" i="20"/>
  <c r="I2" i="20"/>
  <c r="I3" i="20"/>
  <c r="I4" i="20"/>
  <c r="I5" i="20"/>
  <c r="H2" i="20"/>
  <c r="H3" i="20"/>
  <c r="H4" i="20"/>
  <c r="H24" i="20" s="1"/>
  <c r="H5" i="20"/>
  <c r="G2" i="20"/>
  <c r="G22" i="20" s="1"/>
  <c r="G3" i="20"/>
  <c r="G4" i="20"/>
  <c r="G5" i="20"/>
  <c r="F2" i="20"/>
  <c r="F3" i="20"/>
  <c r="F4" i="20"/>
  <c r="F5" i="20"/>
  <c r="E2" i="20"/>
  <c r="E22" i="20" s="1"/>
  <c r="E3" i="20"/>
  <c r="E4" i="20"/>
  <c r="E5" i="20"/>
  <c r="D2" i="20"/>
  <c r="D3" i="20"/>
  <c r="D4" i="20"/>
  <c r="D24" i="20" s="1"/>
  <c r="D5" i="20"/>
  <c r="C2" i="20"/>
  <c r="C3" i="20"/>
  <c r="C4" i="20"/>
  <c r="C5" i="20"/>
  <c r="S2" i="19"/>
  <c r="S3" i="19"/>
  <c r="S4" i="19"/>
  <c r="S5" i="19"/>
  <c r="S9" i="19"/>
  <c r="R2" i="19"/>
  <c r="R3" i="19"/>
  <c r="R4" i="19"/>
  <c r="R5" i="19"/>
  <c r="R25" i="19" s="1"/>
  <c r="R9" i="19"/>
  <c r="S2" i="18"/>
  <c r="S3" i="18"/>
  <c r="S4" i="18"/>
  <c r="S5" i="18"/>
  <c r="S9" i="18"/>
  <c r="R3" i="18"/>
  <c r="R4" i="18"/>
  <c r="R5" i="18"/>
  <c r="R25" i="18" s="1"/>
  <c r="R48" i="1"/>
  <c r="R9" i="18"/>
  <c r="S2" i="17"/>
  <c r="S21" i="17" s="1"/>
  <c r="S3" i="17"/>
  <c r="S4" i="17"/>
  <c r="S47" i="1"/>
  <c r="S52" i="1" s="1"/>
  <c r="S9" i="15" s="1"/>
  <c r="S5" i="17"/>
  <c r="S9" i="17"/>
  <c r="R2" i="17"/>
  <c r="R3" i="17"/>
  <c r="R4" i="17"/>
  <c r="R5" i="17"/>
  <c r="R9" i="17"/>
  <c r="S2" i="9"/>
  <c r="S3" i="9"/>
  <c r="S4" i="9"/>
  <c r="S5" i="9"/>
  <c r="S9" i="9"/>
  <c r="R2" i="9"/>
  <c r="R3" i="9"/>
  <c r="R4" i="9"/>
  <c r="R5" i="9"/>
  <c r="R9" i="9"/>
  <c r="S2" i="16"/>
  <c r="S3" i="16"/>
  <c r="S22" i="16" s="1"/>
  <c r="S4" i="16"/>
  <c r="S5" i="16"/>
  <c r="S24" i="16" s="1"/>
  <c r="S9" i="16"/>
  <c r="R2" i="16"/>
  <c r="R3" i="16"/>
  <c r="R4" i="16"/>
  <c r="R5" i="16"/>
  <c r="R9" i="16"/>
  <c r="R69" i="1"/>
  <c r="R70" i="1"/>
  <c r="R72" i="1"/>
  <c r="R73" i="1"/>
  <c r="R74" i="1"/>
  <c r="R75" i="1"/>
  <c r="R76" i="1"/>
  <c r="S45" i="1"/>
  <c r="S46" i="1"/>
  <c r="S48" i="1"/>
  <c r="R47" i="1"/>
  <c r="R45" i="1"/>
  <c r="R46" i="1"/>
  <c r="Q2" i="18"/>
  <c r="Q3" i="18"/>
  <c r="Q23" i="18" s="1"/>
  <c r="Q4" i="18"/>
  <c r="Q5" i="18"/>
  <c r="Q48" i="1"/>
  <c r="Q58" i="1" s="1"/>
  <c r="Q64" i="1" s="1"/>
  <c r="Q45" i="1"/>
  <c r="Q46" i="1"/>
  <c r="Q47" i="1"/>
  <c r="Q57" i="1" s="1"/>
  <c r="Q2" i="16"/>
  <c r="Q3" i="16"/>
  <c r="Q4" i="16"/>
  <c r="Q5" i="16"/>
  <c r="P2" i="16"/>
  <c r="P45" i="1"/>
  <c r="P50" i="1" s="1"/>
  <c r="P3" i="16"/>
  <c r="P22" i="16" s="1"/>
  <c r="P4" i="16"/>
  <c r="P47" i="1"/>
  <c r="P52" i="1" s="1"/>
  <c r="P9" i="15" s="1"/>
  <c r="P5" i="16"/>
  <c r="Q9" i="18"/>
  <c r="P2" i="18"/>
  <c r="P3" i="18"/>
  <c r="P4" i="18"/>
  <c r="P5" i="18"/>
  <c r="P48" i="1"/>
  <c r="P5" i="15" s="1"/>
  <c r="P24" i="15" s="1"/>
  <c r="P46" i="1"/>
  <c r="O2" i="18"/>
  <c r="O45" i="1"/>
  <c r="O55" i="1" s="1"/>
  <c r="O3" i="18"/>
  <c r="O4" i="18"/>
  <c r="O5" i="18"/>
  <c r="O46" i="1"/>
  <c r="O47" i="1"/>
  <c r="O48" i="1"/>
  <c r="N2" i="18"/>
  <c r="N45" i="1"/>
  <c r="N3" i="18"/>
  <c r="N4" i="18"/>
  <c r="N47" i="1"/>
  <c r="N52" i="1" s="1"/>
  <c r="N9" i="15" s="1"/>
  <c r="N5" i="18"/>
  <c r="N46" i="1"/>
  <c r="N50" i="1" s="1"/>
  <c r="N48" i="1"/>
  <c r="N5" i="15" s="1"/>
  <c r="N24" i="15" s="1"/>
  <c r="M2" i="18"/>
  <c r="M3" i="18"/>
  <c r="M23" i="18" s="1"/>
  <c r="M45" i="1"/>
  <c r="M4" i="18"/>
  <c r="M5" i="18"/>
  <c r="M25" i="18" s="1"/>
  <c r="M46" i="1"/>
  <c r="M56" i="1" s="1"/>
  <c r="M47" i="1"/>
  <c r="M48" i="1"/>
  <c r="L2" i="18"/>
  <c r="L3" i="18"/>
  <c r="L4" i="18"/>
  <c r="L5" i="18"/>
  <c r="L48" i="1"/>
  <c r="L45" i="1"/>
  <c r="L46" i="1"/>
  <c r="L47" i="1"/>
  <c r="L57" i="1" s="1"/>
  <c r="K2" i="18"/>
  <c r="K45" i="1"/>
  <c r="K3" i="18"/>
  <c r="K4" i="18"/>
  <c r="K5" i="18"/>
  <c r="K46" i="1"/>
  <c r="K47" i="1"/>
  <c r="K48" i="1"/>
  <c r="J2" i="18"/>
  <c r="J45" i="1"/>
  <c r="J55" i="1" s="1"/>
  <c r="J3" i="18"/>
  <c r="J4" i="18"/>
  <c r="J47" i="1"/>
  <c r="J57" i="1" s="1"/>
  <c r="J5" i="18"/>
  <c r="J25" i="18" s="1"/>
  <c r="J46" i="1"/>
  <c r="J56" i="1" s="1"/>
  <c r="J48" i="1"/>
  <c r="I2" i="18"/>
  <c r="I45" i="1"/>
  <c r="I3" i="18"/>
  <c r="I4" i="18"/>
  <c r="I5" i="18"/>
  <c r="I25" i="18" s="1"/>
  <c r="I46" i="1"/>
  <c r="I56" i="1" s="1"/>
  <c r="I47" i="1"/>
  <c r="I48" i="1"/>
  <c r="H2" i="18"/>
  <c r="H3" i="18"/>
  <c r="H4" i="18"/>
  <c r="H24" i="18" s="1"/>
  <c r="H5" i="18"/>
  <c r="H48" i="1"/>
  <c r="H45" i="1"/>
  <c r="H2" i="15" s="1"/>
  <c r="H21" i="15" s="1"/>
  <c r="H46" i="1"/>
  <c r="H47" i="1"/>
  <c r="G2" i="18"/>
  <c r="G45" i="1"/>
  <c r="G3" i="18"/>
  <c r="G4" i="18"/>
  <c r="G5" i="18"/>
  <c r="G46" i="1"/>
  <c r="G49" i="1" s="1"/>
  <c r="G47" i="1"/>
  <c r="G48" i="1"/>
  <c r="F2" i="18"/>
  <c r="F45" i="1"/>
  <c r="F3" i="18"/>
  <c r="F4" i="18"/>
  <c r="F47" i="1"/>
  <c r="F5" i="18"/>
  <c r="F46" i="1"/>
  <c r="F48" i="1"/>
  <c r="F5" i="15" s="1"/>
  <c r="F24" i="15" s="1"/>
  <c r="E2" i="18"/>
  <c r="E3" i="18"/>
  <c r="E45" i="1"/>
  <c r="E4" i="18"/>
  <c r="E5" i="18"/>
  <c r="E25" i="18" s="1"/>
  <c r="E46" i="1"/>
  <c r="E3" i="15" s="1"/>
  <c r="E22" i="15" s="1"/>
  <c r="E47" i="1"/>
  <c r="E48" i="1"/>
  <c r="D2" i="18"/>
  <c r="D3" i="18"/>
  <c r="D4" i="18"/>
  <c r="D5" i="18"/>
  <c r="D48" i="1"/>
  <c r="D58" i="1" s="1"/>
  <c r="D64" i="1" s="1"/>
  <c r="D45" i="1"/>
  <c r="D46" i="1"/>
  <c r="D47" i="1"/>
  <c r="C2" i="18"/>
  <c r="C45" i="1"/>
  <c r="C3" i="18"/>
  <c r="C4" i="18"/>
  <c r="C5" i="18"/>
  <c r="C25" i="18" s="1"/>
  <c r="C46" i="1"/>
  <c r="C47" i="1"/>
  <c r="C48" i="1"/>
  <c r="Q2" i="17"/>
  <c r="Q21" i="17" s="1"/>
  <c r="Q3" i="17"/>
  <c r="Q22" i="17" s="1"/>
  <c r="Q4" i="17"/>
  <c r="Q5" i="17"/>
  <c r="P2" i="17"/>
  <c r="P3" i="17"/>
  <c r="P22" i="17" s="1"/>
  <c r="P4" i="17"/>
  <c r="P5" i="17"/>
  <c r="O2" i="17"/>
  <c r="O3" i="17"/>
  <c r="O4" i="17"/>
  <c r="O5" i="17"/>
  <c r="N2" i="17"/>
  <c r="N21" i="17" s="1"/>
  <c r="N3" i="17"/>
  <c r="N4" i="17"/>
  <c r="N5" i="17"/>
  <c r="M2" i="17"/>
  <c r="M21" i="17" s="1"/>
  <c r="M3" i="17"/>
  <c r="M4" i="17"/>
  <c r="M5" i="17"/>
  <c r="M24" i="17" s="1"/>
  <c r="L2" i="17"/>
  <c r="L3" i="17"/>
  <c r="L4" i="17"/>
  <c r="L5" i="17"/>
  <c r="L24" i="17" s="1"/>
  <c r="K2" i="17"/>
  <c r="K21" i="17" s="1"/>
  <c r="K3" i="17"/>
  <c r="K4" i="17"/>
  <c r="K5" i="17"/>
  <c r="J2" i="17"/>
  <c r="J21" i="17" s="1"/>
  <c r="J3" i="17"/>
  <c r="J4" i="17"/>
  <c r="J5" i="17"/>
  <c r="I2" i="17"/>
  <c r="I21" i="17" s="1"/>
  <c r="I3" i="17"/>
  <c r="I4" i="17"/>
  <c r="I5" i="17"/>
  <c r="I24" i="17" s="1"/>
  <c r="H2" i="17"/>
  <c r="H3" i="17"/>
  <c r="H22" i="17" s="1"/>
  <c r="H4" i="17"/>
  <c r="H23" i="17" s="1"/>
  <c r="H5" i="17"/>
  <c r="G2" i="17"/>
  <c r="G3" i="17"/>
  <c r="G4" i="17"/>
  <c r="G5" i="17"/>
  <c r="F2" i="17"/>
  <c r="F3" i="17"/>
  <c r="F4" i="17"/>
  <c r="F23" i="17" s="1"/>
  <c r="F5" i="17"/>
  <c r="F24" i="17" s="1"/>
  <c r="E2" i="17"/>
  <c r="E21" i="17" s="1"/>
  <c r="E3" i="17"/>
  <c r="E22" i="17" s="1"/>
  <c r="E4" i="17"/>
  <c r="E5" i="17"/>
  <c r="E24" i="17" s="1"/>
  <c r="D2" i="17"/>
  <c r="D3" i="17"/>
  <c r="D4" i="17"/>
  <c r="D23" i="17" s="1"/>
  <c r="D5" i="17"/>
  <c r="C2" i="17"/>
  <c r="C21" i="17" s="1"/>
  <c r="C3" i="17"/>
  <c r="C4" i="17"/>
  <c r="C5" i="17"/>
  <c r="C24" i="17" s="1"/>
  <c r="Q2" i="9"/>
  <c r="Q3" i="9"/>
  <c r="Q23" i="9" s="1"/>
  <c r="Q4" i="9"/>
  <c r="Q5" i="9"/>
  <c r="P2" i="9"/>
  <c r="P22" i="9" s="1"/>
  <c r="P3" i="9"/>
  <c r="P4" i="9"/>
  <c r="P5" i="9"/>
  <c r="O2" i="9"/>
  <c r="O3" i="9"/>
  <c r="O23" i="9" s="1"/>
  <c r="O4" i="9"/>
  <c r="O5" i="9"/>
  <c r="O25" i="9" s="1"/>
  <c r="N2" i="9"/>
  <c r="N3" i="9"/>
  <c r="N4" i="9"/>
  <c r="N5" i="9"/>
  <c r="M2" i="9"/>
  <c r="M22" i="9" s="1"/>
  <c r="M3" i="9"/>
  <c r="M23" i="9" s="1"/>
  <c r="M4" i="9"/>
  <c r="M5" i="9"/>
  <c r="M25" i="9" s="1"/>
  <c r="L2" i="9"/>
  <c r="L3" i="9"/>
  <c r="L4" i="9"/>
  <c r="L5" i="9"/>
  <c r="K2" i="9"/>
  <c r="K22" i="9" s="1"/>
  <c r="K3" i="9"/>
  <c r="K4" i="9"/>
  <c r="K5" i="9"/>
  <c r="J2" i="9"/>
  <c r="J22" i="9" s="1"/>
  <c r="J3" i="9"/>
  <c r="J4" i="9"/>
  <c r="J5" i="9"/>
  <c r="I2" i="9"/>
  <c r="I22" i="9" s="1"/>
  <c r="I3" i="9"/>
  <c r="I4" i="9"/>
  <c r="I5" i="9"/>
  <c r="I25" i="9" s="1"/>
  <c r="H2" i="9"/>
  <c r="H3" i="9"/>
  <c r="H4" i="9"/>
  <c r="H5" i="9"/>
  <c r="G2" i="9"/>
  <c r="G3" i="9"/>
  <c r="G4" i="9"/>
  <c r="G5" i="9"/>
  <c r="G25" i="9" s="1"/>
  <c r="F2" i="9"/>
  <c r="F3" i="9"/>
  <c r="F4" i="9"/>
  <c r="F5" i="9"/>
  <c r="F25" i="9" s="1"/>
  <c r="E2" i="9"/>
  <c r="E22" i="9" s="1"/>
  <c r="E3" i="9"/>
  <c r="E23" i="9" s="1"/>
  <c r="E4" i="9"/>
  <c r="E24" i="9" s="1"/>
  <c r="E5" i="9"/>
  <c r="D2" i="9"/>
  <c r="D3" i="9"/>
  <c r="D4" i="9"/>
  <c r="D24" i="9" s="1"/>
  <c r="D5" i="9"/>
  <c r="C2" i="9"/>
  <c r="C22" i="9" s="1"/>
  <c r="C3" i="9"/>
  <c r="C4" i="9"/>
  <c r="C24" i="9" s="1"/>
  <c r="C5" i="9"/>
  <c r="C25" i="9" s="1"/>
  <c r="C2" i="19"/>
  <c r="C2" i="16"/>
  <c r="C21" i="16" s="1"/>
  <c r="O2" i="16"/>
  <c r="O3" i="16"/>
  <c r="O22" i="16" s="1"/>
  <c r="O4" i="16"/>
  <c r="O5" i="16"/>
  <c r="O24" i="16" s="1"/>
  <c r="N2" i="16"/>
  <c r="N3" i="16"/>
  <c r="N4" i="16"/>
  <c r="N5" i="16"/>
  <c r="M2" i="16"/>
  <c r="M21" i="16" s="1"/>
  <c r="M3" i="16"/>
  <c r="M4" i="16"/>
  <c r="M5" i="16"/>
  <c r="M24" i="16" s="1"/>
  <c r="L2" i="16"/>
  <c r="L21" i="16" s="1"/>
  <c r="L3" i="16"/>
  <c r="L4" i="16"/>
  <c r="L23" i="16" s="1"/>
  <c r="L5" i="16"/>
  <c r="K2" i="16"/>
  <c r="K21" i="16" s="1"/>
  <c r="K3" i="16"/>
  <c r="K4" i="16"/>
  <c r="K5" i="16"/>
  <c r="J2" i="16"/>
  <c r="J21" i="16" s="1"/>
  <c r="J3" i="16"/>
  <c r="J4" i="16"/>
  <c r="J5" i="16"/>
  <c r="I2" i="16"/>
  <c r="I21" i="16" s="1"/>
  <c r="I3" i="16"/>
  <c r="I4" i="16"/>
  <c r="I23" i="16" s="1"/>
  <c r="I5" i="16"/>
  <c r="I24" i="16" s="1"/>
  <c r="H2" i="16"/>
  <c r="H3" i="16"/>
  <c r="H4" i="16"/>
  <c r="H5" i="16"/>
  <c r="G2" i="16"/>
  <c r="G21" i="16" s="1"/>
  <c r="G3" i="16"/>
  <c r="G4" i="16"/>
  <c r="G5" i="16"/>
  <c r="F2" i="16"/>
  <c r="F3" i="16"/>
  <c r="F4" i="16"/>
  <c r="F5" i="16"/>
  <c r="F24" i="16" s="1"/>
  <c r="E2" i="16"/>
  <c r="E21" i="16" s="1"/>
  <c r="E3" i="16"/>
  <c r="E4" i="16"/>
  <c r="E5" i="16"/>
  <c r="D2" i="16"/>
  <c r="D3" i="16"/>
  <c r="D4" i="16"/>
  <c r="D23" i="16" s="1"/>
  <c r="D5" i="16"/>
  <c r="C3" i="16"/>
  <c r="C4" i="16"/>
  <c r="C5" i="16"/>
  <c r="C24" i="16" s="1"/>
  <c r="S69" i="1"/>
  <c r="S70" i="1"/>
  <c r="S72" i="1"/>
  <c r="S73" i="1"/>
  <c r="S74" i="1"/>
  <c r="S75" i="1"/>
  <c r="S76" i="1"/>
  <c r="Q69" i="1"/>
  <c r="Q70" i="1"/>
  <c r="Q72" i="1"/>
  <c r="Q73" i="1"/>
  <c r="Q74" i="1"/>
  <c r="Q75" i="1"/>
  <c r="Q76" i="1"/>
  <c r="Q77" i="1" s="1"/>
  <c r="P69" i="1"/>
  <c r="P70" i="1"/>
  <c r="P72" i="1"/>
  <c r="P73" i="1"/>
  <c r="P74" i="1"/>
  <c r="P75" i="1"/>
  <c r="P76" i="1"/>
  <c r="O69" i="1"/>
  <c r="O70" i="1"/>
  <c r="O72" i="1"/>
  <c r="O73" i="1"/>
  <c r="O74" i="1"/>
  <c r="O75" i="1"/>
  <c r="O76" i="1"/>
  <c r="N69" i="1"/>
  <c r="N70" i="1"/>
  <c r="N72" i="1"/>
  <c r="N73" i="1"/>
  <c r="N74" i="1"/>
  <c r="N75" i="1"/>
  <c r="N76" i="1"/>
  <c r="M69" i="1"/>
  <c r="M70" i="1"/>
  <c r="M72" i="1"/>
  <c r="M73" i="1"/>
  <c r="M74" i="1"/>
  <c r="M75" i="1"/>
  <c r="M76" i="1"/>
  <c r="L69" i="1"/>
  <c r="L70" i="1"/>
  <c r="L72" i="1"/>
  <c r="L73" i="1"/>
  <c r="L74" i="1"/>
  <c r="L75" i="1"/>
  <c r="L76" i="1"/>
  <c r="K69" i="1"/>
  <c r="K70" i="1"/>
  <c r="K72" i="1"/>
  <c r="K73" i="1"/>
  <c r="K74" i="1"/>
  <c r="K75" i="1"/>
  <c r="K76" i="1"/>
  <c r="J69" i="1"/>
  <c r="J70" i="1"/>
  <c r="J72" i="1"/>
  <c r="J73" i="1"/>
  <c r="J74" i="1"/>
  <c r="J75" i="1"/>
  <c r="J76" i="1"/>
  <c r="I69" i="1"/>
  <c r="I70" i="1"/>
  <c r="I72" i="1"/>
  <c r="I73" i="1"/>
  <c r="I74" i="1"/>
  <c r="I75" i="1"/>
  <c r="I76" i="1"/>
  <c r="I77" i="1" s="1"/>
  <c r="H69" i="1"/>
  <c r="H70" i="1"/>
  <c r="H72" i="1"/>
  <c r="H73" i="1"/>
  <c r="H74" i="1"/>
  <c r="H77" i="1" s="1"/>
  <c r="H75" i="1"/>
  <c r="H76" i="1"/>
  <c r="G69" i="1"/>
  <c r="G70" i="1"/>
  <c r="G72" i="1"/>
  <c r="G73" i="1"/>
  <c r="G74" i="1"/>
  <c r="G75" i="1"/>
  <c r="G76" i="1"/>
  <c r="F69" i="1"/>
  <c r="F70" i="1"/>
  <c r="F72" i="1"/>
  <c r="F73" i="1"/>
  <c r="F74" i="1"/>
  <c r="F75" i="1"/>
  <c r="F76" i="1"/>
  <c r="E69" i="1"/>
  <c r="E70" i="1"/>
  <c r="E72" i="1"/>
  <c r="E73" i="1"/>
  <c r="E74" i="1"/>
  <c r="E75" i="1"/>
  <c r="E76" i="1"/>
  <c r="D69" i="1"/>
  <c r="D70" i="1"/>
  <c r="D72" i="1"/>
  <c r="D73" i="1"/>
  <c r="D74" i="1"/>
  <c r="D75" i="1"/>
  <c r="D76" i="1"/>
  <c r="C69" i="1"/>
  <c r="C70" i="1"/>
  <c r="C72" i="1"/>
  <c r="C73" i="1"/>
  <c r="C74" i="1"/>
  <c r="C75" i="1"/>
  <c r="C76" i="1"/>
  <c r="Q9" i="21"/>
  <c r="Q9" i="20"/>
  <c r="Q2" i="19"/>
  <c r="Q3" i="19"/>
  <c r="Q23" i="19" s="1"/>
  <c r="Q4" i="19"/>
  <c r="Q5" i="19"/>
  <c r="Q9" i="19"/>
  <c r="Q9" i="17"/>
  <c r="Q9" i="9"/>
  <c r="Q9" i="16"/>
  <c r="P4" i="19"/>
  <c r="O4" i="19"/>
  <c r="N4" i="19"/>
  <c r="M4" i="19"/>
  <c r="L4" i="19"/>
  <c r="K4" i="19"/>
  <c r="J4" i="19"/>
  <c r="J24" i="19" s="1"/>
  <c r="I4" i="19"/>
  <c r="H4" i="19"/>
  <c r="H24" i="19" s="1"/>
  <c r="G4" i="19"/>
  <c r="F4" i="19"/>
  <c r="F24" i="19" s="1"/>
  <c r="E4" i="19"/>
  <c r="E24" i="19" s="1"/>
  <c r="D4" i="19"/>
  <c r="D24" i="19" s="1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P2" i="19"/>
  <c r="P3" i="19"/>
  <c r="P23" i="19" s="1"/>
  <c r="P5" i="19"/>
  <c r="O2" i="19"/>
  <c r="O3" i="19"/>
  <c r="O5" i="19"/>
  <c r="O25" i="19" s="1"/>
  <c r="N2" i="19"/>
  <c r="N22" i="19" s="1"/>
  <c r="N3" i="19"/>
  <c r="N5" i="19"/>
  <c r="M2" i="19"/>
  <c r="M3" i="19"/>
  <c r="M5" i="19"/>
  <c r="M25" i="19" s="1"/>
  <c r="L2" i="19"/>
  <c r="L3" i="19"/>
  <c r="L5" i="19"/>
  <c r="L25" i="19" s="1"/>
  <c r="K2" i="19"/>
  <c r="K22" i="19" s="1"/>
  <c r="K3" i="19"/>
  <c r="K5" i="19"/>
  <c r="K25" i="19" s="1"/>
  <c r="J2" i="19"/>
  <c r="J22" i="19" s="1"/>
  <c r="J3" i="19"/>
  <c r="J5" i="19"/>
  <c r="I2" i="19"/>
  <c r="I22" i="19" s="1"/>
  <c r="I3" i="19"/>
  <c r="I5" i="19"/>
  <c r="I25" i="19" s="1"/>
  <c r="H2" i="19"/>
  <c r="H3" i="19"/>
  <c r="H5" i="19"/>
  <c r="H25" i="19" s="1"/>
  <c r="G2" i="19"/>
  <c r="G3" i="19"/>
  <c r="G5" i="19"/>
  <c r="G25" i="19" s="1"/>
  <c r="F2" i="19"/>
  <c r="F3" i="19"/>
  <c r="F5" i="19"/>
  <c r="F25" i="19" s="1"/>
  <c r="E2" i="19"/>
  <c r="E22" i="19" s="1"/>
  <c r="E3" i="19"/>
  <c r="E5" i="19"/>
  <c r="E25" i="19" s="1"/>
  <c r="D2" i="19"/>
  <c r="D3" i="19"/>
  <c r="D5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G52" i="1"/>
  <c r="G9" i="15" s="1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I58" i="1"/>
  <c r="I64" i="1" s="1"/>
  <c r="G58" i="1"/>
  <c r="G64" i="1" s="1"/>
  <c r="F58" i="1"/>
  <c r="F64" i="1" s="1"/>
  <c r="Q56" i="1"/>
  <c r="K56" i="1"/>
  <c r="I55" i="1"/>
  <c r="C9" i="21"/>
  <c r="C9" i="20"/>
  <c r="C9" i="19"/>
  <c r="C9" i="18"/>
  <c r="C9" i="17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5" i="16"/>
  <c r="B4" i="16"/>
  <c r="B3" i="16"/>
  <c r="B2" i="16"/>
  <c r="B5" i="9"/>
  <c r="B4" i="9"/>
  <c r="B3" i="9"/>
  <c r="B2" i="9"/>
  <c r="B5" i="15"/>
  <c r="B4" i="15"/>
  <c r="B3" i="15"/>
  <c r="B2" i="15"/>
  <c r="B5" i="17"/>
  <c r="B4" i="17"/>
  <c r="B3" i="17"/>
  <c r="B2" i="17"/>
  <c r="B5" i="18"/>
  <c r="B4" i="18"/>
  <c r="B3" i="18"/>
  <c r="B2" i="18"/>
  <c r="C5" i="19"/>
  <c r="C25" i="19" s="1"/>
  <c r="C4" i="19"/>
  <c r="C24" i="19" s="1"/>
  <c r="C3" i="19"/>
  <c r="B5" i="20"/>
  <c r="B4" i="20"/>
  <c r="B3" i="20"/>
  <c r="B2" i="20"/>
  <c r="B5" i="21"/>
  <c r="B4" i="21"/>
  <c r="B3" i="21"/>
  <c r="B2" i="21"/>
  <c r="T55" i="1"/>
  <c r="O49" i="1"/>
  <c r="H58" i="1"/>
  <c r="H64" i="1" s="1"/>
  <c r="G5" i="15"/>
  <c r="G24" i="15" s="1"/>
  <c r="G3" i="15"/>
  <c r="G22" i="15" s="1"/>
  <c r="I5" i="15"/>
  <c r="I24" i="15" s="1"/>
  <c r="J2" i="15"/>
  <c r="J21" i="15" s="1"/>
  <c r="K3" i="15"/>
  <c r="K22" i="15" s="1"/>
  <c r="N2" i="15"/>
  <c r="O5" i="15"/>
  <c r="O24" i="15" s="1"/>
  <c r="P2" i="15"/>
  <c r="R52" i="1"/>
  <c r="R9" i="15" s="1"/>
  <c r="R55" i="1"/>
  <c r="R57" i="1"/>
  <c r="R59" i="1" s="1"/>
  <c r="R9" i="23" s="1"/>
  <c r="D5" i="15"/>
  <c r="D24" i="15" s="1"/>
  <c r="E2" i="15"/>
  <c r="H5" i="15"/>
  <c r="H24" i="15" s="1"/>
  <c r="I4" i="15"/>
  <c r="I23" i="15" s="1"/>
  <c r="I2" i="15"/>
  <c r="I21" i="15" s="1"/>
  <c r="K2" i="15"/>
  <c r="K21" i="15" s="1"/>
  <c r="P3" i="15"/>
  <c r="P22" i="15" s="1"/>
  <c r="Q3" i="15"/>
  <c r="Q22" i="15" s="1"/>
  <c r="R2" i="15"/>
  <c r="R21" i="15" s="1"/>
  <c r="S55" i="1"/>
  <c r="S58" i="1"/>
  <c r="S64" i="1" s="1"/>
  <c r="V24" i="20"/>
  <c r="X55" i="1"/>
  <c r="C52" i="1"/>
  <c r="C9" i="15" s="1"/>
  <c r="W3" i="15"/>
  <c r="W22" i="15" s="1"/>
  <c r="K55" i="1"/>
  <c r="U56" i="1"/>
  <c r="U3" i="15"/>
  <c r="U22" i="15" s="1"/>
  <c r="M55" i="1"/>
  <c r="K77" i="1"/>
  <c r="G55" i="1"/>
  <c r="J77" i="1"/>
  <c r="S77" i="1"/>
  <c r="Q49" i="1"/>
  <c r="Q55" i="1"/>
  <c r="R4" i="15"/>
  <c r="R23" i="15" s="1"/>
  <c r="C55" i="1"/>
  <c r="C2" i="15"/>
  <c r="C21" i="15" s="1"/>
  <c r="P56" i="1"/>
  <c r="S5" i="15"/>
  <c r="S24" i="15" s="1"/>
  <c r="N55" i="1"/>
  <c r="P55" i="1"/>
  <c r="U49" i="1"/>
  <c r="W5" i="15"/>
  <c r="W24" i="15" s="1"/>
  <c r="U6" i="19"/>
  <c r="U26" i="19" s="1"/>
  <c r="U22" i="19"/>
  <c r="X2" i="15"/>
  <c r="X21" i="15" s="1"/>
  <c r="AI2" i="15"/>
  <c r="AI21" i="15" s="1"/>
  <c r="C58" i="1"/>
  <c r="C64" i="1" s="1"/>
  <c r="C5" i="15"/>
  <c r="C24" i="15" s="1"/>
  <c r="D4" i="15"/>
  <c r="D23" i="15" s="1"/>
  <c r="D57" i="1"/>
  <c r="E58" i="1"/>
  <c r="E64" i="1" s="1"/>
  <c r="E5" i="15"/>
  <c r="E24" i="15" s="1"/>
  <c r="D52" i="1"/>
  <c r="D9" i="15" s="1"/>
  <c r="S56" i="1"/>
  <c r="S3" i="15"/>
  <c r="S22" i="15" s="1"/>
  <c r="V52" i="1"/>
  <c r="V9" i="15" s="1"/>
  <c r="V4" i="15"/>
  <c r="V23" i="15" s="1"/>
  <c r="V24" i="18"/>
  <c r="V57" i="1"/>
  <c r="W4" i="15"/>
  <c r="W23" i="15" s="1"/>
  <c r="W52" i="1"/>
  <c r="W9" i="15" s="1"/>
  <c r="W57" i="1"/>
  <c r="W59" i="1" s="1"/>
  <c r="W9" i="23" s="1"/>
  <c r="P57" i="1"/>
  <c r="P59" i="1" s="1"/>
  <c r="P9" i="23" s="1"/>
  <c r="H52" i="1"/>
  <c r="H9" i="15" s="1"/>
  <c r="H57" i="1"/>
  <c r="H63" i="1" s="1"/>
  <c r="H4" i="15"/>
  <c r="H23" i="15" s="1"/>
  <c r="M58" i="1"/>
  <c r="M64" i="1" s="1"/>
  <c r="M5" i="15"/>
  <c r="M24" i="15" s="1"/>
  <c r="V2" i="15"/>
  <c r="V21" i="15" s="1"/>
  <c r="V77" i="1"/>
  <c r="Q2" i="15"/>
  <c r="V23" i="9"/>
  <c r="V3" i="15"/>
  <c r="V22" i="15" s="1"/>
  <c r="V56" i="1"/>
  <c r="D77" i="1"/>
  <c r="M2" i="15"/>
  <c r="M49" i="1"/>
  <c r="E55" i="1"/>
  <c r="V22" i="23"/>
  <c r="O58" i="1"/>
  <c r="O64" i="1" s="1"/>
  <c r="O56" i="1"/>
  <c r="O3" i="15"/>
  <c r="O22" i="15" s="1"/>
  <c r="U55" i="1"/>
  <c r="U2" i="15"/>
  <c r="U21" i="15" s="1"/>
  <c r="R77" i="1"/>
  <c r="V59" i="1"/>
  <c r="V9" i="23" s="1"/>
  <c r="V63" i="1"/>
  <c r="V6" i="23" l="1"/>
  <c r="X24" i="19"/>
  <c r="AB8" i="20"/>
  <c r="AB18" i="20" s="1"/>
  <c r="S6" i="9"/>
  <c r="S7" i="9" s="1"/>
  <c r="U23" i="18"/>
  <c r="AI77" i="1"/>
  <c r="AC13" i="19"/>
  <c r="W21" i="16"/>
  <c r="Z6" i="21"/>
  <c r="Z7" i="21" s="1"/>
  <c r="Z8" i="21" s="1"/>
  <c r="Z18" i="21" s="1"/>
  <c r="AC14" i="19"/>
  <c r="AC15" i="19"/>
  <c r="M6" i="20"/>
  <c r="M26" i="20" s="1"/>
  <c r="S22" i="20"/>
  <c r="AC17" i="19"/>
  <c r="AC28" i="19"/>
  <c r="Q6" i="20"/>
  <c r="Q7" i="20" s="1"/>
  <c r="Q8" i="20" s="1"/>
  <c r="Q13" i="20" s="1"/>
  <c r="AC19" i="19"/>
  <c r="AB26" i="17"/>
  <c r="I6" i="18"/>
  <c r="M6" i="17"/>
  <c r="M7" i="17" s="1"/>
  <c r="M8" i="17" s="1"/>
  <c r="M17" i="17" s="1"/>
  <c r="R6" i="19"/>
  <c r="J6" i="19"/>
  <c r="J7" i="19" s="1"/>
  <c r="J8" i="19" s="1"/>
  <c r="J13" i="19" s="1"/>
  <c r="S6" i="16"/>
  <c r="S7" i="16" s="1"/>
  <c r="G6" i="20"/>
  <c r="G7" i="20" s="1"/>
  <c r="G8" i="20" s="1"/>
  <c r="G17" i="20" s="1"/>
  <c r="H6" i="19"/>
  <c r="H7" i="19" s="1"/>
  <c r="H8" i="19" s="1"/>
  <c r="D6" i="16"/>
  <c r="D7" i="16" s="1"/>
  <c r="D26" i="16" s="1"/>
  <c r="J6" i="16"/>
  <c r="J7" i="16" s="1"/>
  <c r="F22" i="23"/>
  <c r="T6" i="23"/>
  <c r="T7" i="23" s="1"/>
  <c r="T8" i="23" s="1"/>
  <c r="T15" i="23" s="1"/>
  <c r="C6" i="20"/>
  <c r="C7" i="20" s="1"/>
  <c r="C8" i="20" s="1"/>
  <c r="C16" i="20" s="1"/>
  <c r="R6" i="18"/>
  <c r="R7" i="18" s="1"/>
  <c r="V6" i="19"/>
  <c r="V7" i="19" s="1"/>
  <c r="V6" i="16"/>
  <c r="V7" i="16" s="1"/>
  <c r="H6" i="16"/>
  <c r="H7" i="16" s="1"/>
  <c r="T22" i="21"/>
  <c r="Q25" i="9"/>
  <c r="Q24" i="17"/>
  <c r="P21" i="16"/>
  <c r="Q6" i="18"/>
  <c r="Q7" i="18" s="1"/>
  <c r="R24" i="18"/>
  <c r="D6" i="20"/>
  <c r="D7" i="20" s="1"/>
  <c r="D8" i="20" s="1"/>
  <c r="D18" i="20" s="1"/>
  <c r="J6" i="20"/>
  <c r="J26" i="20" s="1"/>
  <c r="M22" i="20"/>
  <c r="P22" i="20"/>
  <c r="T24" i="9"/>
  <c r="T23" i="21"/>
  <c r="U22" i="17"/>
  <c r="Q25" i="19"/>
  <c r="O21" i="16"/>
  <c r="N24" i="9"/>
  <c r="N23" i="17"/>
  <c r="N58" i="1"/>
  <c r="N64" i="1" s="1"/>
  <c r="N4" i="15"/>
  <c r="N23" i="15" s="1"/>
  <c r="Q22" i="21"/>
  <c r="W6" i="19"/>
  <c r="W7" i="19" s="1"/>
  <c r="W8" i="19" s="1"/>
  <c r="W6" i="17"/>
  <c r="W7" i="17" s="1"/>
  <c r="W8" i="17" s="1"/>
  <c r="N25" i="19"/>
  <c r="N57" i="1"/>
  <c r="X22" i="16"/>
  <c r="P49" i="1"/>
  <c r="X57" i="1"/>
  <c r="X63" i="1" s="1"/>
  <c r="K6" i="18"/>
  <c r="K7" i="18" s="1"/>
  <c r="Q22" i="16"/>
  <c r="S23" i="19"/>
  <c r="Q23" i="20"/>
  <c r="O25" i="21"/>
  <c r="X22" i="19"/>
  <c r="X21" i="17"/>
  <c r="N24" i="20"/>
  <c r="Q6" i="15"/>
  <c r="Q25" i="15" s="1"/>
  <c r="P4" i="15"/>
  <c r="P23" i="15" s="1"/>
  <c r="T21" i="17"/>
  <c r="X23" i="21"/>
  <c r="P23" i="18"/>
  <c r="Q21" i="16"/>
  <c r="N22" i="20"/>
  <c r="Q22" i="20"/>
  <c r="V23" i="20"/>
  <c r="Q5" i="15"/>
  <c r="Q24" i="15" s="1"/>
  <c r="S23" i="18"/>
  <c r="M24" i="23"/>
  <c r="T21" i="16"/>
  <c r="V24" i="9"/>
  <c r="AC26" i="15"/>
  <c r="AC8" i="15"/>
  <c r="Q24" i="23"/>
  <c r="P22" i="19"/>
  <c r="N24" i="19"/>
  <c r="N24" i="16"/>
  <c r="S25" i="9"/>
  <c r="U23" i="20"/>
  <c r="X50" i="1"/>
  <c r="X49" i="1"/>
  <c r="O6" i="16"/>
  <c r="O25" i="16" s="1"/>
  <c r="T21" i="23"/>
  <c r="R63" i="1"/>
  <c r="N23" i="16"/>
  <c r="O22" i="9"/>
  <c r="O21" i="17"/>
  <c r="S22" i="17"/>
  <c r="I6" i="20"/>
  <c r="I7" i="20" s="1"/>
  <c r="I8" i="20" s="1"/>
  <c r="O6" i="20"/>
  <c r="O26" i="20" s="1"/>
  <c r="J6" i="23"/>
  <c r="M22" i="23"/>
  <c r="S22" i="23"/>
  <c r="U23" i="21"/>
  <c r="Q6" i="9"/>
  <c r="Q26" i="9" s="1"/>
  <c r="R6" i="9"/>
  <c r="R7" i="9" s="1"/>
  <c r="D6" i="9"/>
  <c r="D7" i="9" s="1"/>
  <c r="J6" i="9"/>
  <c r="J26" i="9" s="1"/>
  <c r="Q6" i="17"/>
  <c r="Q25" i="17" s="1"/>
  <c r="AI6" i="17"/>
  <c r="AI7" i="17" s="1"/>
  <c r="AI8" i="17" s="1"/>
  <c r="AI18" i="17" s="1"/>
  <c r="K22" i="18"/>
  <c r="R22" i="18"/>
  <c r="W23" i="19"/>
  <c r="T6" i="19"/>
  <c r="T26" i="19" s="1"/>
  <c r="V6" i="20"/>
  <c r="V7" i="20" s="1"/>
  <c r="V8" i="20" s="1"/>
  <c r="V18" i="20" s="1"/>
  <c r="I22" i="20"/>
  <c r="H25" i="20"/>
  <c r="T6" i="20"/>
  <c r="T7" i="20" s="1"/>
  <c r="T8" i="20" s="1"/>
  <c r="T16" i="20" s="1"/>
  <c r="C22" i="20"/>
  <c r="E6" i="20"/>
  <c r="E26" i="20" s="1"/>
  <c r="C24" i="20"/>
  <c r="O24" i="20"/>
  <c r="V25" i="21"/>
  <c r="L25" i="21"/>
  <c r="R6" i="21"/>
  <c r="R7" i="21" s="1"/>
  <c r="N6" i="23"/>
  <c r="N7" i="23" s="1"/>
  <c r="N26" i="23" s="1"/>
  <c r="K6" i="23"/>
  <c r="Q21" i="15"/>
  <c r="O23" i="20"/>
  <c r="O6" i="9"/>
  <c r="O26" i="9" s="1"/>
  <c r="F6" i="20"/>
  <c r="F7" i="20" s="1"/>
  <c r="F8" i="20" s="1"/>
  <c r="F14" i="20" s="1"/>
  <c r="S6" i="17"/>
  <c r="S7" i="17" s="1"/>
  <c r="F6" i="19"/>
  <c r="F7" i="19" s="1"/>
  <c r="F27" i="19" s="1"/>
  <c r="G6" i="9"/>
  <c r="G26" i="9" s="1"/>
  <c r="AI6" i="20"/>
  <c r="AI7" i="20" s="1"/>
  <c r="AI8" i="20" s="1"/>
  <c r="AI14" i="20" s="1"/>
  <c r="U6" i="9"/>
  <c r="U7" i="9" s="1"/>
  <c r="D22" i="23"/>
  <c r="M24" i="20"/>
  <c r="AI6" i="21"/>
  <c r="Z24" i="17"/>
  <c r="G6" i="19"/>
  <c r="G26" i="19" s="1"/>
  <c r="H6" i="18"/>
  <c r="H7" i="18" s="1"/>
  <c r="AI6" i="16"/>
  <c r="AI7" i="16" s="1"/>
  <c r="AI8" i="16" s="1"/>
  <c r="AI16" i="16" s="1"/>
  <c r="R24" i="20"/>
  <c r="AA26" i="21"/>
  <c r="C6" i="19"/>
  <c r="C7" i="19" s="1"/>
  <c r="H6" i="20"/>
  <c r="H7" i="20" s="1"/>
  <c r="H8" i="20" s="1"/>
  <c r="H19" i="20" s="1"/>
  <c r="O6" i="23"/>
  <c r="AI6" i="9"/>
  <c r="AI7" i="9" s="1"/>
  <c r="AI8" i="9" s="1"/>
  <c r="W23" i="18"/>
  <c r="AC27" i="23"/>
  <c r="AC18" i="23"/>
  <c r="AC12" i="23"/>
  <c r="AC14" i="23"/>
  <c r="AC13" i="23"/>
  <c r="AC15" i="23"/>
  <c r="AC16" i="23"/>
  <c r="AC17" i="23"/>
  <c r="AC28" i="21"/>
  <c r="AC19" i="21"/>
  <c r="AC14" i="21"/>
  <c r="AC16" i="21"/>
  <c r="AC13" i="21"/>
  <c r="AC15" i="21"/>
  <c r="AC17" i="21"/>
  <c r="AC18" i="21"/>
  <c r="W6" i="21"/>
  <c r="S6" i="19"/>
  <c r="S7" i="19" s="1"/>
  <c r="S8" i="19" s="1"/>
  <c r="C22" i="19"/>
  <c r="Y6" i="19"/>
  <c r="Y7" i="19" s="1"/>
  <c r="Y8" i="19" s="1"/>
  <c r="Y17" i="19" s="1"/>
  <c r="AC28" i="18"/>
  <c r="AC19" i="18"/>
  <c r="AC13" i="18"/>
  <c r="AC14" i="18"/>
  <c r="AC15" i="18"/>
  <c r="AC16" i="18"/>
  <c r="AC17" i="18"/>
  <c r="AC18" i="18"/>
  <c r="C6" i="17"/>
  <c r="C7" i="17" s="1"/>
  <c r="C8" i="17" s="1"/>
  <c r="C27" i="17" s="1"/>
  <c r="Q22" i="9"/>
  <c r="I6" i="9"/>
  <c r="I7" i="9" s="1"/>
  <c r="I8" i="9" s="1"/>
  <c r="G22" i="9"/>
  <c r="M6" i="9"/>
  <c r="M7" i="9" s="1"/>
  <c r="M8" i="9" s="1"/>
  <c r="M15" i="9" s="1"/>
  <c r="F6" i="16"/>
  <c r="F7" i="16" s="1"/>
  <c r="W6" i="16"/>
  <c r="W7" i="16" s="1"/>
  <c r="E6" i="16"/>
  <c r="E7" i="16" s="1"/>
  <c r="E8" i="16" s="1"/>
  <c r="E15" i="16" s="1"/>
  <c r="G6" i="16"/>
  <c r="G7" i="16" s="1"/>
  <c r="G26" i="16" s="1"/>
  <c r="L6" i="18"/>
  <c r="L7" i="18" s="1"/>
  <c r="M6" i="18"/>
  <c r="M7" i="18" s="1"/>
  <c r="U6" i="18"/>
  <c r="U7" i="18" s="1"/>
  <c r="H23" i="18"/>
  <c r="K23" i="23"/>
  <c r="R23" i="19"/>
  <c r="L6" i="17"/>
  <c r="L7" i="17" s="1"/>
  <c r="P6" i="17"/>
  <c r="P7" i="17" s="1"/>
  <c r="S6" i="21"/>
  <c r="S26" i="21" s="1"/>
  <c r="Z6" i="20"/>
  <c r="Z7" i="20" s="1"/>
  <c r="Z8" i="20" s="1"/>
  <c r="Q22" i="18"/>
  <c r="L6" i="16"/>
  <c r="L7" i="16" s="1"/>
  <c r="L8" i="16" s="1"/>
  <c r="U6" i="23"/>
  <c r="U25" i="23" s="1"/>
  <c r="AB27" i="23"/>
  <c r="AB18" i="23"/>
  <c r="AB16" i="23"/>
  <c r="AB15" i="23"/>
  <c r="AB14" i="23"/>
  <c r="AB12" i="23"/>
  <c r="AB13" i="23"/>
  <c r="AB17" i="23"/>
  <c r="K24" i="23"/>
  <c r="AB28" i="21"/>
  <c r="AB14" i="21"/>
  <c r="AB19" i="21"/>
  <c r="AB16" i="21"/>
  <c r="AB17" i="21"/>
  <c r="AB15" i="21"/>
  <c r="AB13" i="21"/>
  <c r="AB18" i="21"/>
  <c r="D6" i="21"/>
  <c r="D7" i="21" s="1"/>
  <c r="D8" i="21" s="1"/>
  <c r="D18" i="21" s="1"/>
  <c r="H6" i="21"/>
  <c r="Y25" i="21"/>
  <c r="AB14" i="20"/>
  <c r="AB17" i="20"/>
  <c r="AB13" i="20"/>
  <c r="AB28" i="19"/>
  <c r="AB16" i="19"/>
  <c r="AB19" i="19"/>
  <c r="AB14" i="19"/>
  <c r="AB17" i="19"/>
  <c r="AB15" i="19"/>
  <c r="AB13" i="19"/>
  <c r="AB18" i="19"/>
  <c r="AB28" i="18"/>
  <c r="AB19" i="18"/>
  <c r="AB14" i="18"/>
  <c r="AB15" i="18"/>
  <c r="AB17" i="18"/>
  <c r="AB16" i="18"/>
  <c r="AB13" i="18"/>
  <c r="AB18" i="18"/>
  <c r="AB18" i="17"/>
  <c r="AB27" i="17"/>
  <c r="AB13" i="17"/>
  <c r="AB14" i="17"/>
  <c r="AB12" i="17"/>
  <c r="AB16" i="17"/>
  <c r="AB15" i="17"/>
  <c r="AB8" i="9"/>
  <c r="AB27" i="9"/>
  <c r="AB27" i="16"/>
  <c r="AB18" i="16"/>
  <c r="AB16" i="16"/>
  <c r="AB15" i="16"/>
  <c r="AB13" i="16"/>
  <c r="AB14" i="16"/>
  <c r="AB12" i="16"/>
  <c r="Z6" i="16"/>
  <c r="Z7" i="16" s="1"/>
  <c r="P6" i="16"/>
  <c r="P25" i="16" s="1"/>
  <c r="U24" i="16"/>
  <c r="V23" i="16"/>
  <c r="AB8" i="15"/>
  <c r="AB17" i="15" s="1"/>
  <c r="AB26" i="15"/>
  <c r="AI24" i="18"/>
  <c r="AI57" i="1"/>
  <c r="AI59" i="1" s="1"/>
  <c r="AI23" i="16"/>
  <c r="AI52" i="1"/>
  <c r="AI9" i="15" s="1"/>
  <c r="AI23" i="17"/>
  <c r="AI22" i="16"/>
  <c r="AI24" i="20"/>
  <c r="V6" i="18"/>
  <c r="V7" i="18" s="1"/>
  <c r="V8" i="18" s="1"/>
  <c r="V16" i="18" s="1"/>
  <c r="Q6" i="16"/>
  <c r="Q25" i="16" s="1"/>
  <c r="E24" i="21"/>
  <c r="G24" i="21"/>
  <c r="I24" i="18"/>
  <c r="L23" i="9"/>
  <c r="T6" i="18"/>
  <c r="P6" i="19"/>
  <c r="P26" i="19" s="1"/>
  <c r="E6" i="9"/>
  <c r="E7" i="9" s="1"/>
  <c r="E27" i="9" s="1"/>
  <c r="K6" i="9"/>
  <c r="K7" i="9" s="1"/>
  <c r="C23" i="19"/>
  <c r="X6" i="15"/>
  <c r="W24" i="19"/>
  <c r="P6" i="20"/>
  <c r="P7" i="20" s="1"/>
  <c r="P8" i="20" s="1"/>
  <c r="P19" i="20" s="1"/>
  <c r="F23" i="16"/>
  <c r="Q6" i="19"/>
  <c r="Q7" i="19" s="1"/>
  <c r="Q8" i="19" s="1"/>
  <c r="S24" i="17"/>
  <c r="K6" i="20"/>
  <c r="K7" i="20" s="1"/>
  <c r="K8" i="20" s="1"/>
  <c r="C6" i="18"/>
  <c r="C7" i="18" s="1"/>
  <c r="S6" i="20"/>
  <c r="S7" i="20" s="1"/>
  <c r="C22" i="18"/>
  <c r="R6" i="17"/>
  <c r="R7" i="17" s="1"/>
  <c r="U6" i="16"/>
  <c r="U7" i="16" s="1"/>
  <c r="L6" i="9"/>
  <c r="L7" i="9" s="1"/>
  <c r="X24" i="20"/>
  <c r="W63" i="1"/>
  <c r="I24" i="20"/>
  <c r="U58" i="1"/>
  <c r="U64" i="1" s="1"/>
  <c r="X6" i="21"/>
  <c r="X7" i="21" s="1"/>
  <c r="X8" i="21" s="1"/>
  <c r="X13" i="21" s="1"/>
  <c r="E57" i="1"/>
  <c r="E63" i="1" s="1"/>
  <c r="D56" i="1"/>
  <c r="F57" i="1"/>
  <c r="F23" i="19"/>
  <c r="G24" i="19"/>
  <c r="D22" i="17"/>
  <c r="D50" i="1"/>
  <c r="F25" i="18"/>
  <c r="K22" i="23"/>
  <c r="T22" i="20"/>
  <c r="U5" i="15"/>
  <c r="U24" i="15" s="1"/>
  <c r="T49" i="1"/>
  <c r="D22" i="16"/>
  <c r="G4" i="15"/>
  <c r="G23" i="15" s="1"/>
  <c r="F56" i="1"/>
  <c r="G57" i="1"/>
  <c r="G59" i="1" s="1"/>
  <c r="G9" i="23" s="1"/>
  <c r="T23" i="20"/>
  <c r="X77" i="1"/>
  <c r="U25" i="19"/>
  <c r="W23" i="9"/>
  <c r="I23" i="17"/>
  <c r="U24" i="17"/>
  <c r="I24" i="9"/>
  <c r="T56" i="1"/>
  <c r="K23" i="16"/>
  <c r="F23" i="20"/>
  <c r="L23" i="19"/>
  <c r="G77" i="1"/>
  <c r="O77" i="1"/>
  <c r="P77" i="1"/>
  <c r="H25" i="9"/>
  <c r="J25" i="9"/>
  <c r="G24" i="17"/>
  <c r="I52" i="1"/>
  <c r="I9" i="15" s="1"/>
  <c r="L23" i="21"/>
  <c r="G24" i="20"/>
  <c r="W23" i="21"/>
  <c r="G24" i="9"/>
  <c r="U51" i="1"/>
  <c r="T22" i="16"/>
  <c r="C24" i="21"/>
  <c r="F3" i="15"/>
  <c r="F22" i="15" s="1"/>
  <c r="F24" i="20"/>
  <c r="H22" i="16"/>
  <c r="F24" i="9"/>
  <c r="H24" i="9"/>
  <c r="P6" i="21"/>
  <c r="P7" i="21" s="1"/>
  <c r="P8" i="21" s="1"/>
  <c r="P17" i="21" s="1"/>
  <c r="T22" i="19"/>
  <c r="V22" i="21"/>
  <c r="U25" i="21"/>
  <c r="I57" i="1"/>
  <c r="I23" i="23"/>
  <c r="W22" i="17"/>
  <c r="I24" i="21"/>
  <c r="T6" i="21"/>
  <c r="T7" i="21" s="1"/>
  <c r="T8" i="21" s="1"/>
  <c r="F4" i="15"/>
  <c r="F23" i="15" s="1"/>
  <c r="G24" i="16"/>
  <c r="D23" i="9"/>
  <c r="H23" i="9"/>
  <c r="T23" i="19"/>
  <c r="H3" i="15"/>
  <c r="H22" i="15" s="1"/>
  <c r="R23" i="21"/>
  <c r="T22" i="23"/>
  <c r="C57" i="1"/>
  <c r="E4" i="15"/>
  <c r="E23" i="15" s="1"/>
  <c r="E52" i="1"/>
  <c r="E9" i="15" s="1"/>
  <c r="E23" i="16"/>
  <c r="G23" i="16"/>
  <c r="T23" i="9"/>
  <c r="H56" i="1"/>
  <c r="W51" i="1"/>
  <c r="C23" i="23"/>
  <c r="F23" i="9"/>
  <c r="W56" i="1"/>
  <c r="C4" i="15"/>
  <c r="C23" i="15" s="1"/>
  <c r="D3" i="15"/>
  <c r="D22" i="15" s="1"/>
  <c r="F52" i="1"/>
  <c r="F9" i="15" s="1"/>
  <c r="H23" i="19"/>
  <c r="C23" i="16"/>
  <c r="I25" i="21"/>
  <c r="J25" i="21"/>
  <c r="T22" i="18"/>
  <c r="Z6" i="23"/>
  <c r="Z7" i="23" s="1"/>
  <c r="T21" i="15"/>
  <c r="T6" i="15"/>
  <c r="T7" i="15" s="1"/>
  <c r="R23" i="18"/>
  <c r="R3" i="15"/>
  <c r="R22" i="15" s="1"/>
  <c r="Q24" i="9"/>
  <c r="U7" i="19"/>
  <c r="U8" i="19" s="1"/>
  <c r="U28" i="19" s="1"/>
  <c r="C50" i="1"/>
  <c r="E23" i="20"/>
  <c r="K4" i="15"/>
  <c r="K23" i="15" s="1"/>
  <c r="Q4" i="15"/>
  <c r="Q23" i="15" s="1"/>
  <c r="L56" i="1"/>
  <c r="C56" i="1"/>
  <c r="D55" i="1"/>
  <c r="D22" i="19"/>
  <c r="H21" i="17"/>
  <c r="T23" i="16"/>
  <c r="T25" i="9"/>
  <c r="T57" i="1"/>
  <c r="U22" i="20"/>
  <c r="Y6" i="23"/>
  <c r="Y7" i="23" s="1"/>
  <c r="E51" i="1"/>
  <c r="R22" i="23"/>
  <c r="S4" i="15"/>
  <c r="S23" i="15" s="1"/>
  <c r="Q50" i="1"/>
  <c r="R56" i="1"/>
  <c r="S24" i="20"/>
  <c r="J22" i="17"/>
  <c r="T50" i="1"/>
  <c r="E49" i="1"/>
  <c r="J3" i="15"/>
  <c r="J6" i="15" s="1"/>
  <c r="J23" i="19"/>
  <c r="K24" i="19"/>
  <c r="J22" i="16"/>
  <c r="C23" i="17"/>
  <c r="D6" i="23"/>
  <c r="D7" i="23" s="1"/>
  <c r="D26" i="23" s="1"/>
  <c r="F6" i="23"/>
  <c r="F7" i="23" s="1"/>
  <c r="H6" i="23"/>
  <c r="H7" i="23" s="1"/>
  <c r="L6" i="23"/>
  <c r="L7" i="23" s="1"/>
  <c r="R6" i="23"/>
  <c r="R7" i="23" s="1"/>
  <c r="T24" i="18"/>
  <c r="T24" i="21"/>
  <c r="Y25" i="9"/>
  <c r="Z6" i="19"/>
  <c r="Z7" i="19" s="1"/>
  <c r="Z8" i="19" s="1"/>
  <c r="Z18" i="19" s="1"/>
  <c r="R23" i="20"/>
  <c r="Q22" i="19"/>
  <c r="D23" i="19"/>
  <c r="S23" i="23"/>
  <c r="K23" i="17"/>
  <c r="D21" i="16"/>
  <c r="H51" i="1"/>
  <c r="E50" i="1"/>
  <c r="Q52" i="1"/>
  <c r="Q9" i="15" s="1"/>
  <c r="K52" i="1"/>
  <c r="K9" i="15" s="1"/>
  <c r="L22" i="16"/>
  <c r="N22" i="16"/>
  <c r="C22" i="17"/>
  <c r="E23" i="17"/>
  <c r="G23" i="17"/>
  <c r="F23" i="18"/>
  <c r="Y24" i="9"/>
  <c r="D6" i="19"/>
  <c r="Q51" i="1"/>
  <c r="S23" i="16"/>
  <c r="O24" i="19"/>
  <c r="T51" i="1"/>
  <c r="P24" i="17"/>
  <c r="E56" i="1"/>
  <c r="R23" i="9"/>
  <c r="S57" i="1"/>
  <c r="D2" i="15"/>
  <c r="E77" i="1"/>
  <c r="F77" i="1"/>
  <c r="N77" i="1"/>
  <c r="E22" i="16"/>
  <c r="D22" i="9"/>
  <c r="F22" i="19"/>
  <c r="T52" i="1"/>
  <c r="T9" i="15" s="1"/>
  <c r="U23" i="17"/>
  <c r="Y24" i="17"/>
  <c r="Y6" i="20"/>
  <c r="Y7" i="20" s="1"/>
  <c r="S24" i="21"/>
  <c r="L6" i="19"/>
  <c r="L7" i="19" s="1"/>
  <c r="L27" i="19" s="1"/>
  <c r="E22" i="23"/>
  <c r="N3" i="15"/>
  <c r="N22" i="15" s="1"/>
  <c r="C3" i="15"/>
  <c r="C22" i="15" s="1"/>
  <c r="J49" i="1"/>
  <c r="J25" i="23" s="1"/>
  <c r="D22" i="18"/>
  <c r="R51" i="1"/>
  <c r="T23" i="17"/>
  <c r="T24" i="20"/>
  <c r="AI23" i="23"/>
  <c r="Y51" i="1"/>
  <c r="R22" i="17"/>
  <c r="R50" i="1"/>
  <c r="C51" i="1"/>
  <c r="C23" i="18"/>
  <c r="C49" i="1"/>
  <c r="M24" i="9"/>
  <c r="O24" i="9"/>
  <c r="D23" i="20"/>
  <c r="H23" i="20"/>
  <c r="G25" i="21"/>
  <c r="Q22" i="23"/>
  <c r="W77" i="1"/>
  <c r="S24" i="9"/>
  <c r="R49" i="1"/>
  <c r="R22" i="16"/>
  <c r="J23" i="20"/>
  <c r="L23" i="20"/>
  <c r="L3" i="15"/>
  <c r="L22" i="15" s="1"/>
  <c r="K57" i="1"/>
  <c r="C23" i="9"/>
  <c r="N24" i="23"/>
  <c r="T24" i="19"/>
  <c r="T23" i="23"/>
  <c r="L59" i="1"/>
  <c r="L9" i="23" s="1"/>
  <c r="L63" i="1"/>
  <c r="R24" i="23"/>
  <c r="I51" i="1"/>
  <c r="AI56" i="1"/>
  <c r="W50" i="1"/>
  <c r="S50" i="1"/>
  <c r="J5" i="15"/>
  <c r="J24" i="15" s="1"/>
  <c r="G23" i="18"/>
  <c r="AI22" i="17"/>
  <c r="P21" i="17"/>
  <c r="S22" i="19"/>
  <c r="L4" i="15"/>
  <c r="L23" i="15" s="1"/>
  <c r="H21" i="16"/>
  <c r="L24" i="9"/>
  <c r="K25" i="21"/>
  <c r="G22" i="23"/>
  <c r="G23" i="20"/>
  <c r="G56" i="1"/>
  <c r="I50" i="1"/>
  <c r="AI23" i="18"/>
  <c r="S51" i="1"/>
  <c r="D51" i="1"/>
  <c r="J25" i="19"/>
  <c r="R25" i="21"/>
  <c r="H22" i="18"/>
  <c r="W55" i="1"/>
  <c r="G63" i="1"/>
  <c r="I22" i="16"/>
  <c r="S22" i="21"/>
  <c r="S2" i="15"/>
  <c r="S21" i="15" s="1"/>
  <c r="M77" i="1"/>
  <c r="D24" i="16"/>
  <c r="G22" i="16"/>
  <c r="K24" i="16"/>
  <c r="J23" i="9"/>
  <c r="H25" i="18"/>
  <c r="L49" i="1"/>
  <c r="P23" i="16"/>
  <c r="Q24" i="20"/>
  <c r="R23" i="16"/>
  <c r="D22" i="20"/>
  <c r="H22" i="20"/>
  <c r="J22" i="20"/>
  <c r="K21" i="23"/>
  <c r="X23" i="9"/>
  <c r="G23" i="9"/>
  <c r="AI3" i="15"/>
  <c r="AI22" i="15" s="1"/>
  <c r="R24" i="17"/>
  <c r="J24" i="23"/>
  <c r="D25" i="20"/>
  <c r="L24" i="18"/>
  <c r="W2" i="15"/>
  <c r="W6" i="15" s="1"/>
  <c r="U50" i="1"/>
  <c r="I23" i="20"/>
  <c r="H55" i="1"/>
  <c r="L77" i="1"/>
  <c r="H22" i="9"/>
  <c r="G22" i="17"/>
  <c r="I22" i="17"/>
  <c r="D23" i="18"/>
  <c r="N25" i="18"/>
  <c r="R24" i="19"/>
  <c r="G25" i="20"/>
  <c r="M25" i="20"/>
  <c r="O25" i="20"/>
  <c r="Q23" i="21"/>
  <c r="W21" i="17"/>
  <c r="W24" i="9"/>
  <c r="X24" i="9"/>
  <c r="Y5" i="15"/>
  <c r="Y24" i="15" s="1"/>
  <c r="Z24" i="16"/>
  <c r="AA26" i="20"/>
  <c r="G50" i="1"/>
  <c r="R25" i="9"/>
  <c r="M25" i="17"/>
  <c r="H50" i="1"/>
  <c r="J6" i="17"/>
  <c r="J58" i="1"/>
  <c r="J64" i="1" s="1"/>
  <c r="R5" i="15"/>
  <c r="R24" i="15" s="1"/>
  <c r="X59" i="1"/>
  <c r="X9" i="23" s="1"/>
  <c r="R21" i="17"/>
  <c r="V58" i="1"/>
  <c r="V64" i="1" s="1"/>
  <c r="K25" i="18"/>
  <c r="S21" i="16"/>
  <c r="G23" i="19"/>
  <c r="K25" i="9"/>
  <c r="G6" i="17"/>
  <c r="G25" i="17" s="1"/>
  <c r="G51" i="1"/>
  <c r="I23" i="18"/>
  <c r="V23" i="23"/>
  <c r="W25" i="20"/>
  <c r="W25" i="9"/>
  <c r="Y25" i="18"/>
  <c r="X21" i="16"/>
  <c r="P63" i="1"/>
  <c r="D25" i="19"/>
  <c r="U24" i="19"/>
  <c r="D25" i="9"/>
  <c r="S49" i="1"/>
  <c r="R58" i="1"/>
  <c r="R64" i="1" s="1"/>
  <c r="W22" i="21"/>
  <c r="K5" i="15"/>
  <c r="K24" i="15" s="1"/>
  <c r="E6" i="15"/>
  <c r="E25" i="15" s="1"/>
  <c r="I3" i="15"/>
  <c r="I22" i="15" s="1"/>
  <c r="C77" i="1"/>
  <c r="H24" i="16"/>
  <c r="D24" i="17"/>
  <c r="H24" i="17"/>
  <c r="J24" i="17"/>
  <c r="N24" i="17"/>
  <c r="T77" i="1"/>
  <c r="AI23" i="21"/>
  <c r="U25" i="18"/>
  <c r="V24" i="23"/>
  <c r="V22" i="9"/>
  <c r="W22" i="18"/>
  <c r="Z51" i="1"/>
  <c r="L52" i="1"/>
  <c r="L9" i="15" s="1"/>
  <c r="H6" i="17"/>
  <c r="H7" i="17" s="1"/>
  <c r="I22" i="23"/>
  <c r="V5" i="15"/>
  <c r="V24" i="15" s="1"/>
  <c r="K58" i="1"/>
  <c r="K64" i="1" s="1"/>
  <c r="W49" i="1"/>
  <c r="P6" i="15"/>
  <c r="P25" i="15" s="1"/>
  <c r="J24" i="16"/>
  <c r="I23" i="9"/>
  <c r="L23" i="17"/>
  <c r="G25" i="18"/>
  <c r="U22" i="23"/>
  <c r="W21" i="23"/>
  <c r="W25" i="21"/>
  <c r="AA25" i="17"/>
  <c r="U23" i="16"/>
  <c r="J25" i="20"/>
  <c r="W22" i="20"/>
  <c r="H22" i="19"/>
  <c r="U23" i="23"/>
  <c r="H49" i="1"/>
  <c r="K24" i="17"/>
  <c r="I49" i="1"/>
  <c r="L24" i="19"/>
  <c r="N6" i="17"/>
  <c r="N7" i="17" s="1"/>
  <c r="N8" i="17" s="1"/>
  <c r="N18" i="17" s="1"/>
  <c r="U77" i="1"/>
  <c r="U21" i="23"/>
  <c r="U24" i="21"/>
  <c r="AI23" i="20"/>
  <c r="V23" i="17"/>
  <c r="Z6" i="18"/>
  <c r="Z7" i="18" s="1"/>
  <c r="Z8" i="18" s="1"/>
  <c r="Z13" i="18" s="1"/>
  <c r="J63" i="1"/>
  <c r="J59" i="1"/>
  <c r="J9" i="23" s="1"/>
  <c r="Q59" i="1"/>
  <c r="Q9" i="23" s="1"/>
  <c r="Q63" i="1"/>
  <c r="F22" i="20"/>
  <c r="AI25" i="20"/>
  <c r="Y23" i="20"/>
  <c r="P24" i="16"/>
  <c r="F21" i="16"/>
  <c r="V49" i="1"/>
  <c r="L21" i="23"/>
  <c r="L22" i="20"/>
  <c r="J51" i="1"/>
  <c r="V21" i="23"/>
  <c r="S23" i="9"/>
  <c r="N51" i="1"/>
  <c r="AI22" i="19"/>
  <c r="N49" i="1"/>
  <c r="N56" i="1"/>
  <c r="J24" i="9"/>
  <c r="F22" i="18"/>
  <c r="C25" i="20"/>
  <c r="AI25" i="9"/>
  <c r="Y23" i="9"/>
  <c r="Y24" i="20"/>
  <c r="O24" i="21"/>
  <c r="P25" i="18"/>
  <c r="X24" i="17"/>
  <c r="AI21" i="17"/>
  <c r="M51" i="1"/>
  <c r="F51" i="1"/>
  <c r="V6" i="9"/>
  <c r="V22" i="20"/>
  <c r="L50" i="1"/>
  <c r="J52" i="1"/>
  <c r="J9" i="15" s="1"/>
  <c r="AI22" i="20"/>
  <c r="AI58" i="1"/>
  <c r="AI64" i="1" s="1"/>
  <c r="K50" i="1"/>
  <c r="F2" i="15"/>
  <c r="F21" i="15" s="1"/>
  <c r="T24" i="17"/>
  <c r="X25" i="18"/>
  <c r="M4" i="15"/>
  <c r="M23" i="15" s="1"/>
  <c r="L58" i="1"/>
  <c r="L64" i="1" s="1"/>
  <c r="K23" i="18"/>
  <c r="M52" i="1"/>
  <c r="M9" i="15" s="1"/>
  <c r="G22" i="19"/>
  <c r="L22" i="19"/>
  <c r="O23" i="19"/>
  <c r="F6" i="9"/>
  <c r="F7" i="9" s="1"/>
  <c r="L25" i="9"/>
  <c r="P23" i="17"/>
  <c r="G22" i="18"/>
  <c r="J23" i="18"/>
  <c r="K24" i="18"/>
  <c r="O25" i="18"/>
  <c r="P24" i="18"/>
  <c r="R21" i="16"/>
  <c r="E24" i="20"/>
  <c r="K24" i="20"/>
  <c r="E22" i="21"/>
  <c r="I22" i="21"/>
  <c r="M22" i="21"/>
  <c r="O22" i="21"/>
  <c r="D23" i="23"/>
  <c r="F23" i="23"/>
  <c r="N23" i="23"/>
  <c r="P23" i="23"/>
  <c r="R23" i="23"/>
  <c r="T25" i="19"/>
  <c r="T24" i="23"/>
  <c r="AI24" i="23"/>
  <c r="AI25" i="19"/>
  <c r="AI24" i="9"/>
  <c r="W22" i="19"/>
  <c r="X21" i="23"/>
  <c r="X24" i="21"/>
  <c r="X22" i="17"/>
  <c r="X25" i="9"/>
  <c r="Y23" i="17"/>
  <c r="AA26" i="19"/>
  <c r="T25" i="20"/>
  <c r="M21" i="15"/>
  <c r="N23" i="19"/>
  <c r="X25" i="21"/>
  <c r="J23" i="17"/>
  <c r="F55" i="1"/>
  <c r="V22" i="19"/>
  <c r="L55" i="1"/>
  <c r="P51" i="1"/>
  <c r="J23" i="16"/>
  <c r="AI22" i="21"/>
  <c r="AI21" i="23"/>
  <c r="X51" i="1"/>
  <c r="AI24" i="16"/>
  <c r="F50" i="1"/>
  <c r="J4" i="15"/>
  <c r="J23" i="15" s="1"/>
  <c r="K22" i="16"/>
  <c r="M23" i="16"/>
  <c r="E25" i="9"/>
  <c r="N25" i="9"/>
  <c r="L22" i="17"/>
  <c r="I22" i="18"/>
  <c r="M24" i="18"/>
  <c r="N24" i="18"/>
  <c r="S25" i="18"/>
  <c r="R22" i="19"/>
  <c r="C23" i="20"/>
  <c r="H25" i="21"/>
  <c r="P25" i="21"/>
  <c r="P22" i="23"/>
  <c r="U22" i="21"/>
  <c r="U25" i="20"/>
  <c r="AI24" i="19"/>
  <c r="U21" i="16"/>
  <c r="V25" i="20"/>
  <c r="V25" i="9"/>
  <c r="W24" i="17"/>
  <c r="Y24" i="21"/>
  <c r="Y52" i="1"/>
  <c r="Y9" i="15" s="1"/>
  <c r="Y22" i="9"/>
  <c r="Y24" i="18"/>
  <c r="AA26" i="9"/>
  <c r="V6" i="15"/>
  <c r="V7" i="15" s="1"/>
  <c r="O57" i="1"/>
  <c r="X58" i="1"/>
  <c r="X64" i="1" s="1"/>
  <c r="P25" i="9"/>
  <c r="J24" i="18"/>
  <c r="L21" i="17"/>
  <c r="AI22" i="9"/>
  <c r="F49" i="1"/>
  <c r="K51" i="1"/>
  <c r="G2" i="15"/>
  <c r="G21" i="15" s="1"/>
  <c r="M3" i="15"/>
  <c r="M22" i="15" s="1"/>
  <c r="M23" i="19"/>
  <c r="P25" i="19"/>
  <c r="F21" i="17"/>
  <c r="N23" i="18"/>
  <c r="P22" i="18"/>
  <c r="R22" i="9"/>
  <c r="S24" i="18"/>
  <c r="O22" i="20"/>
  <c r="L24" i="21"/>
  <c r="N24" i="21"/>
  <c r="D21" i="23"/>
  <c r="H21" i="23"/>
  <c r="J21" i="23"/>
  <c r="N21" i="23"/>
  <c r="AI25" i="21"/>
  <c r="AI25" i="18"/>
  <c r="V22" i="18"/>
  <c r="W24" i="23"/>
  <c r="W24" i="16"/>
  <c r="X23" i="18"/>
  <c r="Y22" i="23"/>
  <c r="AA25" i="23"/>
  <c r="X24" i="23"/>
  <c r="O23" i="16"/>
  <c r="X25" i="20"/>
  <c r="V50" i="1"/>
  <c r="F21" i="23"/>
  <c r="V51" i="1"/>
  <c r="P24" i="23"/>
  <c r="AI51" i="1"/>
  <c r="G27" i="29" s="1"/>
  <c r="O24" i="18"/>
  <c r="M57" i="1"/>
  <c r="V21" i="17"/>
  <c r="X24" i="16"/>
  <c r="E21" i="15"/>
  <c r="O51" i="1"/>
  <c r="L5" i="15"/>
  <c r="L24" i="15" s="1"/>
  <c r="L2" i="15"/>
  <c r="M50" i="1"/>
  <c r="M24" i="19"/>
  <c r="L24" i="16"/>
  <c r="P24" i="9"/>
  <c r="O24" i="17"/>
  <c r="D25" i="18"/>
  <c r="E24" i="18"/>
  <c r="J22" i="18"/>
  <c r="L23" i="18"/>
  <c r="Q23" i="16"/>
  <c r="Q25" i="18"/>
  <c r="S25" i="19"/>
  <c r="F25" i="20"/>
  <c r="N25" i="20"/>
  <c r="D23" i="21"/>
  <c r="H23" i="21"/>
  <c r="J23" i="21"/>
  <c r="N23" i="21"/>
  <c r="R24" i="21"/>
  <c r="I24" i="23"/>
  <c r="O24" i="23"/>
  <c r="T25" i="18"/>
  <c r="T25" i="21"/>
  <c r="T5" i="15"/>
  <c r="T24" i="15" s="1"/>
  <c r="U21" i="17"/>
  <c r="W25" i="18"/>
  <c r="Y23" i="16"/>
  <c r="Y22" i="17"/>
  <c r="Y24" i="19"/>
  <c r="Y23" i="23"/>
  <c r="M24" i="21"/>
  <c r="J24" i="20"/>
  <c r="X25" i="19"/>
  <c r="V55" i="1"/>
  <c r="J50" i="1"/>
  <c r="AI21" i="16"/>
  <c r="K6" i="15"/>
  <c r="K49" i="1"/>
  <c r="L51" i="1"/>
  <c r="K24" i="9"/>
  <c r="N23" i="9"/>
  <c r="Q23" i="17"/>
  <c r="F24" i="18"/>
  <c r="L22" i="18"/>
  <c r="N22" i="18"/>
  <c r="Q24" i="18"/>
  <c r="S22" i="9"/>
  <c r="S22" i="18"/>
  <c r="S24" i="19"/>
  <c r="J22" i="21"/>
  <c r="L22" i="21"/>
  <c r="N22" i="21"/>
  <c r="E23" i="23"/>
  <c r="G23" i="23"/>
  <c r="T24" i="16"/>
  <c r="U24" i="23"/>
  <c r="AI24" i="17"/>
  <c r="U23" i="9"/>
  <c r="V21" i="16"/>
  <c r="W25" i="19"/>
  <c r="Y49" i="1"/>
  <c r="Y50" i="1"/>
  <c r="Y23" i="21"/>
  <c r="Z77" i="1"/>
  <c r="AA25" i="16"/>
  <c r="AA6" i="15"/>
  <c r="AA25" i="15" s="1"/>
  <c r="O23" i="23"/>
  <c r="O52" i="1"/>
  <c r="O9" i="15" s="1"/>
  <c r="AI50" i="1"/>
  <c r="G26" i="29" s="1"/>
  <c r="P58" i="1"/>
  <c r="P64" i="1" s="1"/>
  <c r="K23" i="20"/>
  <c r="O4" i="15"/>
  <c r="O23" i="15" s="1"/>
  <c r="Q24" i="19"/>
  <c r="K23" i="9"/>
  <c r="K22" i="17"/>
  <c r="M22" i="17"/>
  <c r="O22" i="17"/>
  <c r="N23" i="20"/>
  <c r="M25" i="21"/>
  <c r="AI22" i="18"/>
  <c r="U22" i="9"/>
  <c r="V22" i="16"/>
  <c r="Y77" i="1"/>
  <c r="Y24" i="16"/>
  <c r="U6" i="15"/>
  <c r="P21" i="15"/>
  <c r="AA8" i="23"/>
  <c r="AA26" i="23"/>
  <c r="H22" i="23"/>
  <c r="H23" i="23"/>
  <c r="V7" i="23"/>
  <c r="J23" i="23"/>
  <c r="X6" i="23"/>
  <c r="J22" i="23"/>
  <c r="L23" i="23"/>
  <c r="L22" i="23"/>
  <c r="P6" i="23"/>
  <c r="N22" i="23"/>
  <c r="I6" i="23"/>
  <c r="I25" i="23" s="1"/>
  <c r="J7" i="23"/>
  <c r="AA27" i="21"/>
  <c r="AA8" i="21"/>
  <c r="AA18" i="21" s="1"/>
  <c r="U6" i="21"/>
  <c r="U7" i="21" s="1"/>
  <c r="H22" i="21"/>
  <c r="C6" i="21"/>
  <c r="E6" i="21"/>
  <c r="Y6" i="21"/>
  <c r="Y7" i="21" s="1"/>
  <c r="L6" i="21"/>
  <c r="N6" i="21"/>
  <c r="J6" i="21"/>
  <c r="D22" i="21"/>
  <c r="Q6" i="21"/>
  <c r="Q26" i="21" s="1"/>
  <c r="F24" i="21"/>
  <c r="S23" i="21"/>
  <c r="F6" i="21"/>
  <c r="F7" i="21" s="1"/>
  <c r="AA8" i="20"/>
  <c r="AA18" i="20" s="1"/>
  <c r="AA27" i="20"/>
  <c r="U6" i="20"/>
  <c r="U26" i="20" s="1"/>
  <c r="W23" i="20"/>
  <c r="W6" i="20"/>
  <c r="Y22" i="20"/>
  <c r="AA8" i="19"/>
  <c r="AA27" i="19"/>
  <c r="N6" i="19"/>
  <c r="N26" i="19" s="1"/>
  <c r="AA7" i="18"/>
  <c r="AA26" i="18"/>
  <c r="W6" i="18"/>
  <c r="U22" i="18"/>
  <c r="T23" i="18"/>
  <c r="G6" i="18"/>
  <c r="G26" i="18" s="1"/>
  <c r="O22" i="18"/>
  <c r="S6" i="18"/>
  <c r="P6" i="18"/>
  <c r="J6" i="18"/>
  <c r="J7" i="18" s="1"/>
  <c r="AI6" i="18"/>
  <c r="N6" i="18"/>
  <c r="N7" i="18" s="1"/>
  <c r="D24" i="18"/>
  <c r="D6" i="18"/>
  <c r="M22" i="18"/>
  <c r="AA26" i="17"/>
  <c r="AA8" i="17"/>
  <c r="AA17" i="17" s="1"/>
  <c r="O6" i="17"/>
  <c r="O25" i="17" s="1"/>
  <c r="K6" i="17"/>
  <c r="K7" i="17" s="1"/>
  <c r="Y6" i="17"/>
  <c r="Y7" i="17" s="1"/>
  <c r="I6" i="17"/>
  <c r="E6" i="17"/>
  <c r="G21" i="17"/>
  <c r="Z6" i="17"/>
  <c r="Z7" i="17" s="1"/>
  <c r="U6" i="17"/>
  <c r="U7" i="17" s="1"/>
  <c r="AA8" i="9"/>
  <c r="AA27" i="9"/>
  <c r="F22" i="9"/>
  <c r="L22" i="9"/>
  <c r="H6" i="9"/>
  <c r="H7" i="9" s="1"/>
  <c r="X6" i="9"/>
  <c r="X7" i="9" s="1"/>
  <c r="C6" i="9"/>
  <c r="AA26" i="16"/>
  <c r="AA8" i="16"/>
  <c r="W22" i="16"/>
  <c r="K6" i="16"/>
  <c r="K7" i="16" s="1"/>
  <c r="K8" i="16" s="1"/>
  <c r="E24" i="16"/>
  <c r="I6" i="16"/>
  <c r="F22" i="16"/>
  <c r="N21" i="16"/>
  <c r="N6" i="16"/>
  <c r="AI23" i="9"/>
  <c r="AI24" i="21"/>
  <c r="E6" i="19"/>
  <c r="E26" i="19" s="1"/>
  <c r="E23" i="19"/>
  <c r="R26" i="18"/>
  <c r="I24" i="19"/>
  <c r="P24" i="19"/>
  <c r="N22" i="9"/>
  <c r="N6" i="9"/>
  <c r="P23" i="9"/>
  <c r="P6" i="9"/>
  <c r="D21" i="17"/>
  <c r="D6" i="17"/>
  <c r="D7" i="17" s="1"/>
  <c r="F6" i="17"/>
  <c r="F22" i="17"/>
  <c r="G24" i="18"/>
  <c r="O23" i="18"/>
  <c r="O6" i="18"/>
  <c r="Q24" i="16"/>
  <c r="O22" i="19"/>
  <c r="O6" i="19"/>
  <c r="E6" i="18"/>
  <c r="E22" i="18"/>
  <c r="X24" i="18"/>
  <c r="M6" i="19"/>
  <c r="M7" i="19" s="1"/>
  <c r="M22" i="19"/>
  <c r="E23" i="21"/>
  <c r="W22" i="9"/>
  <c r="W6" i="9"/>
  <c r="X22" i="20"/>
  <c r="X6" i="20"/>
  <c r="X23" i="19"/>
  <c r="X6" i="19"/>
  <c r="W23" i="16"/>
  <c r="T23" i="15"/>
  <c r="K23" i="19"/>
  <c r="K6" i="19"/>
  <c r="K26" i="19" s="1"/>
  <c r="M23" i="17"/>
  <c r="O23" i="17"/>
  <c r="C24" i="18"/>
  <c r="N21" i="15"/>
  <c r="M22" i="16"/>
  <c r="M6" i="16"/>
  <c r="I25" i="20"/>
  <c r="K25" i="20"/>
  <c r="R6" i="20"/>
  <c r="R7" i="20" s="1"/>
  <c r="R22" i="20"/>
  <c r="G6" i="21"/>
  <c r="G26" i="21" s="1"/>
  <c r="G23" i="21"/>
  <c r="I23" i="21"/>
  <c r="I6" i="21"/>
  <c r="K23" i="21"/>
  <c r="K6" i="21"/>
  <c r="M23" i="21"/>
  <c r="M6" i="21"/>
  <c r="O6" i="21"/>
  <c r="O23" i="21"/>
  <c r="C21" i="23"/>
  <c r="C6" i="23"/>
  <c r="E21" i="23"/>
  <c r="E6" i="23"/>
  <c r="E7" i="23" s="1"/>
  <c r="G6" i="23"/>
  <c r="G25" i="23" s="1"/>
  <c r="G21" i="23"/>
  <c r="M6" i="23"/>
  <c r="M25" i="23" s="1"/>
  <c r="M21" i="23"/>
  <c r="Q6" i="23"/>
  <c r="Q21" i="23"/>
  <c r="S21" i="23"/>
  <c r="S6" i="23"/>
  <c r="T22" i="9"/>
  <c r="T6" i="9"/>
  <c r="T22" i="17"/>
  <c r="T6" i="17"/>
  <c r="V6" i="21"/>
  <c r="V7" i="21" s="1"/>
  <c r="V23" i="21"/>
  <c r="V22" i="17"/>
  <c r="V6" i="17"/>
  <c r="V25" i="17" s="1"/>
  <c r="W6" i="23"/>
  <c r="W22" i="23"/>
  <c r="C22" i="16"/>
  <c r="C6" i="16"/>
  <c r="J7" i="20"/>
  <c r="I6" i="19"/>
  <c r="I23" i="19"/>
  <c r="H23" i="16"/>
  <c r="R24" i="9"/>
  <c r="S23" i="17"/>
  <c r="AI6" i="23"/>
  <c r="AI22" i="23"/>
  <c r="U24" i="20"/>
  <c r="AI23" i="19"/>
  <c r="Q25" i="20"/>
  <c r="AI6" i="19"/>
  <c r="X23" i="17"/>
  <c r="Z6" i="9"/>
  <c r="Z7" i="9" s="1"/>
  <c r="Y21" i="23"/>
  <c r="Z23" i="18"/>
  <c r="R24" i="16"/>
  <c r="X6" i="17"/>
  <c r="Y23" i="18"/>
  <c r="Z24" i="18"/>
  <c r="T6" i="16"/>
  <c r="X6" i="18"/>
  <c r="Y6" i="16"/>
  <c r="Y7" i="16" s="1"/>
  <c r="Y6" i="18"/>
  <c r="Y7" i="18" s="1"/>
  <c r="X6" i="16"/>
  <c r="C23" i="21"/>
  <c r="E25" i="20"/>
  <c r="Q24" i="21"/>
  <c r="F6" i="18"/>
  <c r="L6" i="20"/>
  <c r="N6" i="20"/>
  <c r="D59" i="1"/>
  <c r="D9" i="23" s="1"/>
  <c r="D63" i="1"/>
  <c r="H59" i="1"/>
  <c r="H9" i="23" s="1"/>
  <c r="I7" i="18"/>
  <c r="K7" i="23"/>
  <c r="H7" i="21"/>
  <c r="R7" i="19"/>
  <c r="R26" i="19"/>
  <c r="Y63" i="1"/>
  <c r="Y59" i="1"/>
  <c r="Y9" i="23" s="1"/>
  <c r="U57" i="1"/>
  <c r="X22" i="23"/>
  <c r="Y23" i="19"/>
  <c r="Y24" i="23"/>
  <c r="Y2" i="15"/>
  <c r="Z4" i="15"/>
  <c r="Z24" i="23"/>
  <c r="Z25" i="21"/>
  <c r="Z25" i="20"/>
  <c r="Z25" i="19"/>
  <c r="Z25" i="18"/>
  <c r="L24" i="20"/>
  <c r="P25" i="20"/>
  <c r="C22" i="23"/>
  <c r="H24" i="23"/>
  <c r="O21" i="23"/>
  <c r="Q23" i="23"/>
  <c r="X4" i="15"/>
  <c r="Y55" i="1"/>
  <c r="Y21" i="17"/>
  <c r="Y22" i="18"/>
  <c r="Y25" i="20"/>
  <c r="Y22" i="21"/>
  <c r="Y58" i="1"/>
  <c r="Y64" i="1" s="1"/>
  <c r="Z55" i="1"/>
  <c r="L25" i="18"/>
  <c r="R23" i="17"/>
  <c r="K24" i="21"/>
  <c r="N25" i="21"/>
  <c r="L24" i="23"/>
  <c r="M23" i="23"/>
  <c r="R21" i="23"/>
  <c r="U24" i="18"/>
  <c r="X23" i="23"/>
  <c r="X23" i="20"/>
  <c r="Y21" i="16"/>
  <c r="Y3" i="15"/>
  <c r="Z3" i="15"/>
  <c r="Z21" i="16"/>
  <c r="N22" i="17"/>
  <c r="D49" i="1"/>
  <c r="E23" i="18"/>
  <c r="R6" i="16"/>
  <c r="Y22" i="16"/>
  <c r="Y6" i="9"/>
  <c r="Y4" i="15"/>
  <c r="Z56" i="1"/>
  <c r="Z2" i="15"/>
  <c r="Z22" i="9"/>
  <c r="Z22" i="16"/>
  <c r="O50" i="1"/>
  <c r="R25" i="20"/>
  <c r="F23" i="21"/>
  <c r="Q25" i="21"/>
  <c r="S24" i="23"/>
  <c r="U52" i="1"/>
  <c r="U9" i="15" s="1"/>
  <c r="U23" i="19"/>
  <c r="V25" i="19"/>
  <c r="V25" i="18"/>
  <c r="V24" i="17"/>
  <c r="V24" i="16"/>
  <c r="Z21" i="17"/>
  <c r="Z23" i="9"/>
  <c r="Z23" i="16"/>
  <c r="O2" i="15"/>
  <c r="X23" i="16"/>
  <c r="Y22" i="19"/>
  <c r="Z49" i="1"/>
  <c r="Z21" i="23"/>
  <c r="Z22" i="21"/>
  <c r="Z22" i="20"/>
  <c r="Z22" i="19"/>
  <c r="Z22" i="18"/>
  <c r="Z22" i="17"/>
  <c r="Z24" i="9"/>
  <c r="Z50" i="1"/>
  <c r="Z5" i="15"/>
  <c r="Z22" i="23"/>
  <c r="Z23" i="21"/>
  <c r="Z23" i="20"/>
  <c r="Z23" i="19"/>
  <c r="Z23" i="17"/>
  <c r="Z25" i="9"/>
  <c r="X56" i="1"/>
  <c r="Y25" i="19"/>
  <c r="Z57" i="1"/>
  <c r="Z23" i="23"/>
  <c r="Z24" i="21"/>
  <c r="Z24" i="20"/>
  <c r="Z24" i="19"/>
  <c r="F16" i="20" l="1"/>
  <c r="F13" i="20"/>
  <c r="F28" i="20"/>
  <c r="G26" i="20"/>
  <c r="S25" i="16"/>
  <c r="AB16" i="20"/>
  <c r="AB15" i="20"/>
  <c r="AB19" i="20"/>
  <c r="F19" i="20"/>
  <c r="AB28" i="20"/>
  <c r="F15" i="20"/>
  <c r="F17" i="20"/>
  <c r="F18" i="20"/>
  <c r="E7" i="20"/>
  <c r="L26" i="16"/>
  <c r="Q26" i="20"/>
  <c r="H13" i="20"/>
  <c r="D8" i="23"/>
  <c r="D18" i="23" s="1"/>
  <c r="H26" i="18"/>
  <c r="H25" i="17"/>
  <c r="G27" i="20"/>
  <c r="M7" i="20"/>
  <c r="M8" i="20" s="1"/>
  <c r="M28" i="20" s="1"/>
  <c r="U25" i="17"/>
  <c r="M26" i="18"/>
  <c r="S7" i="21"/>
  <c r="S27" i="21" s="1"/>
  <c r="Q7" i="16"/>
  <c r="Q8" i="16" s="1"/>
  <c r="Q13" i="16" s="1"/>
  <c r="O7" i="16"/>
  <c r="O8" i="16" s="1"/>
  <c r="P10" i="19" s="1"/>
  <c r="F26" i="20"/>
  <c r="F27" i="20"/>
  <c r="E26" i="16"/>
  <c r="U16" i="19"/>
  <c r="T27" i="20"/>
  <c r="U25" i="16"/>
  <c r="AI27" i="17"/>
  <c r="AI17" i="17"/>
  <c r="J7" i="9"/>
  <c r="J8" i="9" s="1"/>
  <c r="J18" i="9" s="1"/>
  <c r="L18" i="16"/>
  <c r="M10" i="21"/>
  <c r="L17" i="16"/>
  <c r="L12" i="16"/>
  <c r="L14" i="16"/>
  <c r="M10" i="20"/>
  <c r="M10" i="19"/>
  <c r="K26" i="20"/>
  <c r="P7" i="19"/>
  <c r="P27" i="19" s="1"/>
  <c r="U26" i="18"/>
  <c r="K27" i="20"/>
  <c r="J25" i="16"/>
  <c r="AI15" i="17"/>
  <c r="X25" i="15"/>
  <c r="AI12" i="17"/>
  <c r="Q7" i="17"/>
  <c r="C26" i="17"/>
  <c r="AI13" i="17"/>
  <c r="D8" i="16"/>
  <c r="D17" i="16" s="1"/>
  <c r="M10" i="18"/>
  <c r="O7" i="9"/>
  <c r="O8" i="9" s="1"/>
  <c r="O19" i="9" s="1"/>
  <c r="Q26" i="18"/>
  <c r="U19" i="19"/>
  <c r="M10" i="9"/>
  <c r="G8" i="16"/>
  <c r="G17" i="16" s="1"/>
  <c r="L15" i="16"/>
  <c r="G25" i="16"/>
  <c r="L13" i="16"/>
  <c r="G7" i="19"/>
  <c r="G8" i="19" s="1"/>
  <c r="G18" i="19" s="1"/>
  <c r="I26" i="9"/>
  <c r="C27" i="20"/>
  <c r="D27" i="20"/>
  <c r="L16" i="16"/>
  <c r="H26" i="19"/>
  <c r="E25" i="16"/>
  <c r="F8" i="19"/>
  <c r="F28" i="19" s="1"/>
  <c r="O7" i="20"/>
  <c r="O8" i="20" s="1"/>
  <c r="O13" i="20" s="1"/>
  <c r="W12" i="17"/>
  <c r="W18" i="17"/>
  <c r="W14" i="17"/>
  <c r="W15" i="17"/>
  <c r="N7" i="19"/>
  <c r="N8" i="19" s="1"/>
  <c r="N18" i="19" s="1"/>
  <c r="H14" i="20"/>
  <c r="Y13" i="19"/>
  <c r="T26" i="23"/>
  <c r="I27" i="20"/>
  <c r="N8" i="23"/>
  <c r="N12" i="23" s="1"/>
  <c r="W26" i="17"/>
  <c r="W26" i="21"/>
  <c r="W17" i="17"/>
  <c r="Q15" i="20"/>
  <c r="H6" i="15"/>
  <c r="H7" i="15" s="1"/>
  <c r="W16" i="17"/>
  <c r="N25" i="23"/>
  <c r="G7" i="9"/>
  <c r="C26" i="19"/>
  <c r="H28" i="20"/>
  <c r="H17" i="20"/>
  <c r="Y18" i="19"/>
  <c r="T7" i="19"/>
  <c r="T27" i="19" s="1"/>
  <c r="V26" i="20"/>
  <c r="P7" i="16"/>
  <c r="P8" i="16" s="1"/>
  <c r="P12" i="16" s="1"/>
  <c r="Q27" i="20"/>
  <c r="I27" i="9"/>
  <c r="P25" i="17"/>
  <c r="AC12" i="15"/>
  <c r="AC17" i="15"/>
  <c r="AC15" i="15"/>
  <c r="AC14" i="15"/>
  <c r="AC13" i="15"/>
  <c r="AC27" i="15"/>
  <c r="AC18" i="15"/>
  <c r="AC16" i="15"/>
  <c r="W28" i="19"/>
  <c r="R26" i="21"/>
  <c r="M26" i="17"/>
  <c r="T26" i="18"/>
  <c r="N63" i="1"/>
  <c r="N59" i="1"/>
  <c r="N9" i="23" s="1"/>
  <c r="D8" i="9"/>
  <c r="D14" i="9" s="1"/>
  <c r="D27" i="9"/>
  <c r="M26" i="9"/>
  <c r="U26" i="9"/>
  <c r="Q7" i="9"/>
  <c r="Q27" i="9" s="1"/>
  <c r="AI14" i="17"/>
  <c r="AI16" i="17"/>
  <c r="S27" i="19"/>
  <c r="Q26" i="19"/>
  <c r="Y15" i="19"/>
  <c r="Y16" i="19"/>
  <c r="Y14" i="19"/>
  <c r="Y19" i="19"/>
  <c r="Y27" i="19"/>
  <c r="Y28" i="19"/>
  <c r="Y26" i="19"/>
  <c r="H26" i="20"/>
  <c r="H16" i="20"/>
  <c r="H15" i="20"/>
  <c r="H27" i="20"/>
  <c r="P16" i="20"/>
  <c r="H18" i="20"/>
  <c r="R8" i="21"/>
  <c r="R28" i="21" s="1"/>
  <c r="R27" i="21"/>
  <c r="P26" i="21"/>
  <c r="W7" i="21"/>
  <c r="W27" i="21" s="1"/>
  <c r="U7" i="23"/>
  <c r="U8" i="23" s="1"/>
  <c r="U17" i="23" s="1"/>
  <c r="Y25" i="23"/>
  <c r="G7" i="23"/>
  <c r="G26" i="23" s="1"/>
  <c r="H25" i="23"/>
  <c r="AI27" i="20"/>
  <c r="AI26" i="20"/>
  <c r="AI26" i="21"/>
  <c r="AI7" i="21"/>
  <c r="AI8" i="21" s="1"/>
  <c r="P26" i="17"/>
  <c r="P8" i="17"/>
  <c r="P17" i="17" s="1"/>
  <c r="Z18" i="20"/>
  <c r="Z17" i="20"/>
  <c r="AA17" i="16"/>
  <c r="AC10" i="21"/>
  <c r="AC10" i="20"/>
  <c r="AC10" i="18"/>
  <c r="AC10" i="9"/>
  <c r="AC10" i="19"/>
  <c r="W25" i="16"/>
  <c r="O7" i="23"/>
  <c r="AI26" i="9"/>
  <c r="O25" i="23"/>
  <c r="P7" i="15"/>
  <c r="P26" i="15" s="1"/>
  <c r="J26" i="18"/>
  <c r="W21" i="15"/>
  <c r="U26" i="21"/>
  <c r="U27" i="19"/>
  <c r="U15" i="19"/>
  <c r="U14" i="19"/>
  <c r="U13" i="19"/>
  <c r="V17" i="18"/>
  <c r="C17" i="17"/>
  <c r="E26" i="9"/>
  <c r="E8" i="9"/>
  <c r="E18" i="9" s="1"/>
  <c r="AI12" i="16"/>
  <c r="E7" i="15"/>
  <c r="E8" i="15" s="1"/>
  <c r="E12" i="15" s="1"/>
  <c r="P13" i="20"/>
  <c r="V8" i="16"/>
  <c r="L8" i="17"/>
  <c r="L17" i="17" s="1"/>
  <c r="P14" i="21"/>
  <c r="L25" i="23"/>
  <c r="S27" i="20"/>
  <c r="AA7" i="15"/>
  <c r="AA8" i="15" s="1"/>
  <c r="AA17" i="15" s="1"/>
  <c r="P27" i="20"/>
  <c r="P17" i="20"/>
  <c r="P28" i="20"/>
  <c r="P18" i="20"/>
  <c r="T7" i="18"/>
  <c r="T8" i="18" s="1"/>
  <c r="T18" i="18" s="1"/>
  <c r="P15" i="20"/>
  <c r="J22" i="15"/>
  <c r="P14" i="20"/>
  <c r="P26" i="20"/>
  <c r="R25" i="23"/>
  <c r="X26" i="21"/>
  <c r="Q14" i="20"/>
  <c r="Q19" i="20"/>
  <c r="T17" i="20"/>
  <c r="T19" i="20"/>
  <c r="Q18" i="20"/>
  <c r="Q28" i="20"/>
  <c r="Q16" i="20"/>
  <c r="Q17" i="20"/>
  <c r="Q15" i="19"/>
  <c r="Q13" i="19"/>
  <c r="J28" i="19"/>
  <c r="U17" i="19"/>
  <c r="J15" i="19"/>
  <c r="E7" i="19"/>
  <c r="E27" i="19" s="1"/>
  <c r="U18" i="19"/>
  <c r="Z27" i="18"/>
  <c r="AB28" i="9"/>
  <c r="AB19" i="9"/>
  <c r="AB16" i="9"/>
  <c r="AB14" i="9"/>
  <c r="AB15" i="9"/>
  <c r="AB13" i="9"/>
  <c r="AB17" i="9"/>
  <c r="AB18" i="9"/>
  <c r="AB18" i="15"/>
  <c r="AB27" i="15"/>
  <c r="AB12" i="15"/>
  <c r="AB14" i="15"/>
  <c r="AB15" i="15"/>
  <c r="AB13" i="15"/>
  <c r="AB16" i="15"/>
  <c r="N6" i="15"/>
  <c r="N25" i="15" s="1"/>
  <c r="I6" i="15"/>
  <c r="I7" i="15" s="1"/>
  <c r="AI18" i="16"/>
  <c r="AI14" i="16"/>
  <c r="AI17" i="16"/>
  <c r="AI15" i="16"/>
  <c r="AI27" i="16"/>
  <c r="AI13" i="16"/>
  <c r="AI9" i="23"/>
  <c r="AI63" i="1"/>
  <c r="Q14" i="19"/>
  <c r="Z17" i="19"/>
  <c r="Q19" i="19"/>
  <c r="Z13" i="19"/>
  <c r="G7" i="21"/>
  <c r="G8" i="21" s="1"/>
  <c r="G18" i="21" s="1"/>
  <c r="K26" i="9"/>
  <c r="AI6" i="15"/>
  <c r="AI25" i="15" s="1"/>
  <c r="J16" i="19"/>
  <c r="J17" i="19"/>
  <c r="G7" i="17"/>
  <c r="G8" i="17" s="1"/>
  <c r="G17" i="17" s="1"/>
  <c r="J14" i="19"/>
  <c r="V18" i="18"/>
  <c r="V19" i="18"/>
  <c r="V15" i="18"/>
  <c r="V14" i="18"/>
  <c r="J18" i="19"/>
  <c r="Q16" i="19"/>
  <c r="X19" i="21"/>
  <c r="O7" i="17"/>
  <c r="O8" i="17" s="1"/>
  <c r="O17" i="17" s="1"/>
  <c r="Q17" i="19"/>
  <c r="S8" i="20"/>
  <c r="S18" i="20" s="1"/>
  <c r="V13" i="18"/>
  <c r="Q27" i="19"/>
  <c r="Q18" i="19"/>
  <c r="I7" i="23"/>
  <c r="I26" i="23" s="1"/>
  <c r="E10" i="19"/>
  <c r="O18" i="16"/>
  <c r="J19" i="19"/>
  <c r="W15" i="19"/>
  <c r="G6" i="15"/>
  <c r="G25" i="15" s="1"/>
  <c r="G7" i="18"/>
  <c r="G8" i="18" s="1"/>
  <c r="G13" i="18" s="1"/>
  <c r="Q28" i="19"/>
  <c r="R25" i="17"/>
  <c r="I59" i="1"/>
  <c r="I9" i="23" s="1"/>
  <c r="I63" i="1"/>
  <c r="F59" i="1"/>
  <c r="F9" i="23" s="1"/>
  <c r="F63" i="1"/>
  <c r="D14" i="23"/>
  <c r="C6" i="15"/>
  <c r="K26" i="17"/>
  <c r="T17" i="23"/>
  <c r="T25" i="23"/>
  <c r="T26" i="20"/>
  <c r="C63" i="1"/>
  <c r="C59" i="1"/>
  <c r="C9" i="23" s="1"/>
  <c r="P27" i="21"/>
  <c r="X27" i="21"/>
  <c r="T27" i="21"/>
  <c r="D17" i="23"/>
  <c r="D16" i="23"/>
  <c r="F27" i="21"/>
  <c r="D27" i="21"/>
  <c r="R26" i="9"/>
  <c r="E59" i="1"/>
  <c r="E9" i="23" s="1"/>
  <c r="T25" i="15"/>
  <c r="T26" i="21"/>
  <c r="Z25" i="23"/>
  <c r="E25" i="23"/>
  <c r="J26" i="19"/>
  <c r="F25" i="23"/>
  <c r="F26" i="18"/>
  <c r="N27" i="17"/>
  <c r="K59" i="1"/>
  <c r="K9" i="23" s="1"/>
  <c r="K63" i="1"/>
  <c r="T59" i="1"/>
  <c r="T9" i="23" s="1"/>
  <c r="T63" i="1"/>
  <c r="H26" i="9"/>
  <c r="C28" i="20"/>
  <c r="Y25" i="17"/>
  <c r="S26" i="18"/>
  <c r="V8" i="19"/>
  <c r="V18" i="19" s="1"/>
  <c r="Y26" i="18"/>
  <c r="Y26" i="21"/>
  <c r="D12" i="23"/>
  <c r="T15" i="20"/>
  <c r="Z13" i="20"/>
  <c r="M26" i="19"/>
  <c r="L8" i="19"/>
  <c r="L15" i="19" s="1"/>
  <c r="R26" i="20"/>
  <c r="I26" i="18"/>
  <c r="W27" i="19"/>
  <c r="N26" i="18"/>
  <c r="D13" i="23"/>
  <c r="R6" i="15"/>
  <c r="L26" i="17"/>
  <c r="D6" i="15"/>
  <c r="D7" i="15" s="1"/>
  <c r="D21" i="15"/>
  <c r="C26" i="18"/>
  <c r="C26" i="20"/>
  <c r="C25" i="17"/>
  <c r="S63" i="1"/>
  <c r="S59" i="1"/>
  <c r="S9" i="23" s="1"/>
  <c r="D7" i="19"/>
  <c r="I26" i="20"/>
  <c r="Q7" i="15"/>
  <c r="F26" i="19"/>
  <c r="H27" i="19"/>
  <c r="L26" i="18"/>
  <c r="S26" i="9"/>
  <c r="K26" i="21"/>
  <c r="N14" i="17"/>
  <c r="N17" i="17"/>
  <c r="N13" i="17"/>
  <c r="R8" i="17"/>
  <c r="R26" i="17"/>
  <c r="Y26" i="20"/>
  <c r="F26" i="9"/>
  <c r="N12" i="17"/>
  <c r="N16" i="17"/>
  <c r="H26" i="21"/>
  <c r="L25" i="17"/>
  <c r="W26" i="19"/>
  <c r="W25" i="17"/>
  <c r="J7" i="17"/>
  <c r="J8" i="17" s="1"/>
  <c r="J25" i="17"/>
  <c r="L26" i="19"/>
  <c r="S25" i="17"/>
  <c r="S26" i="19"/>
  <c r="S26" i="20"/>
  <c r="F25" i="16"/>
  <c r="H25" i="16"/>
  <c r="Y25" i="16"/>
  <c r="S7" i="18"/>
  <c r="S27" i="18" s="1"/>
  <c r="L27" i="16"/>
  <c r="S6" i="15"/>
  <c r="S7" i="15" s="1"/>
  <c r="N25" i="17"/>
  <c r="L25" i="16"/>
  <c r="K25" i="23"/>
  <c r="V25" i="15"/>
  <c r="K26" i="18"/>
  <c r="L26" i="9"/>
  <c r="F25" i="17"/>
  <c r="K26" i="16"/>
  <c r="N15" i="17"/>
  <c r="V26" i="9"/>
  <c r="N26" i="17"/>
  <c r="K7" i="15"/>
  <c r="Z26" i="19"/>
  <c r="V26" i="16"/>
  <c r="V27" i="18"/>
  <c r="V27" i="20"/>
  <c r="V27" i="19"/>
  <c r="Z26" i="20"/>
  <c r="K25" i="15"/>
  <c r="J27" i="19"/>
  <c r="Z26" i="21"/>
  <c r="M59" i="1"/>
  <c r="M9" i="23" s="1"/>
  <c r="M63" i="1"/>
  <c r="AI25" i="16"/>
  <c r="AI25" i="17"/>
  <c r="M6" i="15"/>
  <c r="Z27" i="19"/>
  <c r="X26" i="9"/>
  <c r="F6" i="15"/>
  <c r="F7" i="15" s="1"/>
  <c r="AI26" i="16"/>
  <c r="AI26" i="17"/>
  <c r="L21" i="15"/>
  <c r="L6" i="15"/>
  <c r="O59" i="1"/>
  <c r="O9" i="23" s="1"/>
  <c r="O63" i="1"/>
  <c r="V7" i="9"/>
  <c r="V26" i="15"/>
  <c r="V8" i="15"/>
  <c r="V28" i="18"/>
  <c r="V26" i="19"/>
  <c r="V26" i="18"/>
  <c r="V25" i="16"/>
  <c r="V25" i="23"/>
  <c r="S27" i="9"/>
  <c r="S8" i="9"/>
  <c r="U25" i="15"/>
  <c r="U7" i="15"/>
  <c r="AA27" i="23"/>
  <c r="AA18" i="23"/>
  <c r="AA14" i="23"/>
  <c r="AA16" i="23"/>
  <c r="AA13" i="23"/>
  <c r="AA15" i="23"/>
  <c r="AA12" i="23"/>
  <c r="AA17" i="23"/>
  <c r="J8" i="23"/>
  <c r="J26" i="23"/>
  <c r="R8" i="23"/>
  <c r="R17" i="23" s="1"/>
  <c r="R26" i="23"/>
  <c r="F26" i="23"/>
  <c r="F8" i="23"/>
  <c r="F17" i="23" s="1"/>
  <c r="D15" i="23"/>
  <c r="D27" i="23"/>
  <c r="P7" i="23"/>
  <c r="P25" i="23"/>
  <c r="X7" i="23"/>
  <c r="X25" i="23"/>
  <c r="H26" i="23"/>
  <c r="H8" i="23"/>
  <c r="Z8" i="23"/>
  <c r="Z12" i="23" s="1"/>
  <c r="V26" i="23"/>
  <c r="V8" i="23"/>
  <c r="T27" i="23"/>
  <c r="T18" i="23"/>
  <c r="T12" i="23"/>
  <c r="T14" i="23"/>
  <c r="T16" i="23"/>
  <c r="T13" i="23"/>
  <c r="AA28" i="21"/>
  <c r="AA19" i="21"/>
  <c r="AA13" i="21"/>
  <c r="AA17" i="21"/>
  <c r="AA15" i="21"/>
  <c r="AA14" i="21"/>
  <c r="AA16" i="21"/>
  <c r="X18" i="21"/>
  <c r="X28" i="21"/>
  <c r="Q7" i="21"/>
  <c r="F8" i="21"/>
  <c r="F18" i="21" s="1"/>
  <c r="F26" i="21"/>
  <c r="X15" i="21"/>
  <c r="E26" i="21"/>
  <c r="E7" i="21"/>
  <c r="X17" i="21"/>
  <c r="C26" i="21"/>
  <c r="C7" i="21"/>
  <c r="X14" i="21"/>
  <c r="J26" i="21"/>
  <c r="J7" i="21"/>
  <c r="N26" i="21"/>
  <c r="N7" i="21"/>
  <c r="X16" i="21"/>
  <c r="L26" i="21"/>
  <c r="L7" i="21"/>
  <c r="P18" i="21"/>
  <c r="P15" i="21"/>
  <c r="P28" i="21"/>
  <c r="P13" i="21"/>
  <c r="P19" i="21"/>
  <c r="P16" i="21"/>
  <c r="AA28" i="20"/>
  <c r="AA19" i="20"/>
  <c r="AA14" i="20"/>
  <c r="AA15" i="20"/>
  <c r="AA17" i="20"/>
  <c r="AA13" i="20"/>
  <c r="AA16" i="20"/>
  <c r="T18" i="20"/>
  <c r="T14" i="20"/>
  <c r="T28" i="20"/>
  <c r="T13" i="20"/>
  <c r="G15" i="20"/>
  <c r="G28" i="20"/>
  <c r="G19" i="20"/>
  <c r="G13" i="20"/>
  <c r="G14" i="20"/>
  <c r="W26" i="20"/>
  <c r="W7" i="20"/>
  <c r="G16" i="20"/>
  <c r="U7" i="20"/>
  <c r="U8" i="20" s="1"/>
  <c r="G18" i="20"/>
  <c r="C15" i="20"/>
  <c r="C18" i="20"/>
  <c r="C17" i="20"/>
  <c r="C13" i="20"/>
  <c r="C19" i="20"/>
  <c r="C14" i="20"/>
  <c r="AA13" i="19"/>
  <c r="AA28" i="19"/>
  <c r="AA16" i="19"/>
  <c r="AA19" i="19"/>
  <c r="AA17" i="19"/>
  <c r="AA14" i="19"/>
  <c r="AA15" i="19"/>
  <c r="AA18" i="19"/>
  <c r="W14" i="19"/>
  <c r="W16" i="19"/>
  <c r="W18" i="19"/>
  <c r="AA8" i="18"/>
  <c r="AA27" i="18"/>
  <c r="K8" i="18"/>
  <c r="K27" i="18"/>
  <c r="D7" i="18"/>
  <c r="AI26" i="18"/>
  <c r="AI7" i="18"/>
  <c r="W26" i="18"/>
  <c r="W7" i="18"/>
  <c r="P26" i="18"/>
  <c r="P7" i="18"/>
  <c r="AA18" i="17"/>
  <c r="AA27" i="17"/>
  <c r="AA12" i="17"/>
  <c r="AA16" i="17"/>
  <c r="AA14" i="17"/>
  <c r="AA13" i="17"/>
  <c r="AA15" i="17"/>
  <c r="K8" i="17"/>
  <c r="K17" i="17" s="1"/>
  <c r="E7" i="17"/>
  <c r="E25" i="17"/>
  <c r="K25" i="17"/>
  <c r="I7" i="17"/>
  <c r="I25" i="17"/>
  <c r="W13" i="17"/>
  <c r="W27" i="17"/>
  <c r="AA28" i="9"/>
  <c r="AA19" i="9"/>
  <c r="AA14" i="9"/>
  <c r="AA17" i="9"/>
  <c r="AA13" i="9"/>
  <c r="AA16" i="9"/>
  <c r="AA15" i="9"/>
  <c r="AA18" i="9"/>
  <c r="M16" i="9"/>
  <c r="M18" i="9"/>
  <c r="AI27" i="9"/>
  <c r="M27" i="9"/>
  <c r="M14" i="9"/>
  <c r="F8" i="9"/>
  <c r="F18" i="9" s="1"/>
  <c r="F27" i="9"/>
  <c r="Z26" i="9"/>
  <c r="M13" i="9"/>
  <c r="C26" i="9"/>
  <c r="C7" i="9"/>
  <c r="U27" i="9"/>
  <c r="U8" i="9"/>
  <c r="AA27" i="16"/>
  <c r="AA18" i="16"/>
  <c r="AA13" i="16"/>
  <c r="AA15" i="16"/>
  <c r="AA14" i="16"/>
  <c r="AA16" i="16"/>
  <c r="AA12" i="16"/>
  <c r="I25" i="16"/>
  <c r="I7" i="16"/>
  <c r="K25" i="16"/>
  <c r="E13" i="16"/>
  <c r="E27" i="16"/>
  <c r="E17" i="16"/>
  <c r="F10" i="9"/>
  <c r="F10" i="18"/>
  <c r="F10" i="21"/>
  <c r="E16" i="16"/>
  <c r="E12" i="16"/>
  <c r="F10" i="20"/>
  <c r="E18" i="16"/>
  <c r="F10" i="19"/>
  <c r="E14" i="16"/>
  <c r="E10" i="20"/>
  <c r="U8" i="16"/>
  <c r="U26" i="16"/>
  <c r="N7" i="16"/>
  <c r="N25" i="16"/>
  <c r="AI18" i="20"/>
  <c r="AI19" i="20"/>
  <c r="AI16" i="20"/>
  <c r="AI13" i="20"/>
  <c r="AI17" i="20"/>
  <c r="AI28" i="20"/>
  <c r="AI15" i="20"/>
  <c r="V26" i="21"/>
  <c r="V27" i="21"/>
  <c r="L7" i="20"/>
  <c r="L26" i="20"/>
  <c r="H8" i="17"/>
  <c r="H26" i="17"/>
  <c r="AI18" i="9"/>
  <c r="AI19" i="9"/>
  <c r="AI15" i="9"/>
  <c r="AI14" i="9"/>
  <c r="AI13" i="9"/>
  <c r="AI16" i="9"/>
  <c r="AI28" i="9"/>
  <c r="AI17" i="9"/>
  <c r="X27" i="9"/>
  <c r="X8" i="9"/>
  <c r="X18" i="9" s="1"/>
  <c r="I16" i="20"/>
  <c r="I15" i="20"/>
  <c r="I13" i="20"/>
  <c r="I18" i="20"/>
  <c r="I17" i="20"/>
  <c r="I14" i="20"/>
  <c r="I28" i="20"/>
  <c r="I19" i="20"/>
  <c r="X7" i="19"/>
  <c r="X26" i="19"/>
  <c r="J25" i="15"/>
  <c r="J7" i="15"/>
  <c r="W17" i="19"/>
  <c r="M7" i="23"/>
  <c r="M8" i="23" s="1"/>
  <c r="M17" i="23" s="1"/>
  <c r="F7" i="18"/>
  <c r="X7" i="18"/>
  <c r="X26" i="18"/>
  <c r="AI7" i="23"/>
  <c r="AI25" i="23"/>
  <c r="T7" i="9"/>
  <c r="T26" i="9"/>
  <c r="H27" i="9"/>
  <c r="H8" i="9"/>
  <c r="P26" i="9"/>
  <c r="P7" i="9"/>
  <c r="T25" i="16"/>
  <c r="T7" i="16"/>
  <c r="AI7" i="19"/>
  <c r="AI26" i="19"/>
  <c r="S8" i="17"/>
  <c r="S17" i="17" s="1"/>
  <c r="S26" i="17"/>
  <c r="I7" i="19"/>
  <c r="I26" i="19"/>
  <c r="J8" i="20"/>
  <c r="J27" i="20"/>
  <c r="W25" i="23"/>
  <c r="W7" i="23"/>
  <c r="O7" i="21"/>
  <c r="O26" i="21"/>
  <c r="M25" i="16"/>
  <c r="M7" i="16"/>
  <c r="W8" i="16"/>
  <c r="W26" i="16"/>
  <c r="K7" i="19"/>
  <c r="T8" i="15"/>
  <c r="T17" i="15" s="1"/>
  <c r="T26" i="15"/>
  <c r="X7" i="20"/>
  <c r="X26" i="20"/>
  <c r="K8" i="9"/>
  <c r="K18" i="9" s="1"/>
  <c r="K27" i="9"/>
  <c r="L27" i="18"/>
  <c r="L8" i="18"/>
  <c r="R8" i="18"/>
  <c r="F7" i="17"/>
  <c r="F8" i="17" s="1"/>
  <c r="F17" i="17" s="1"/>
  <c r="W13" i="19"/>
  <c r="V8" i="21"/>
  <c r="V18" i="21" s="1"/>
  <c r="V7" i="17"/>
  <c r="S7" i="23"/>
  <c r="S25" i="23"/>
  <c r="M7" i="21"/>
  <c r="M26" i="21"/>
  <c r="M28" i="9"/>
  <c r="M19" i="9"/>
  <c r="M17" i="9"/>
  <c r="E7" i="18"/>
  <c r="E26" i="18"/>
  <c r="J27" i="18"/>
  <c r="J8" i="18"/>
  <c r="W19" i="19"/>
  <c r="R27" i="18"/>
  <c r="C7" i="16"/>
  <c r="C25" i="16"/>
  <c r="L10" i="20"/>
  <c r="L10" i="21"/>
  <c r="K16" i="16"/>
  <c r="K13" i="16"/>
  <c r="K12" i="16"/>
  <c r="K17" i="16"/>
  <c r="K14" i="16"/>
  <c r="K27" i="16"/>
  <c r="K15" i="16"/>
  <c r="L10" i="19"/>
  <c r="K18" i="16"/>
  <c r="L10" i="9"/>
  <c r="L10" i="18"/>
  <c r="C27" i="18"/>
  <c r="C8" i="18"/>
  <c r="C18" i="18" s="1"/>
  <c r="W26" i="9"/>
  <c r="W7" i="9"/>
  <c r="L27" i="9"/>
  <c r="L8" i="9"/>
  <c r="L18" i="9" s="1"/>
  <c r="O7" i="19"/>
  <c r="O27" i="19" s="1"/>
  <c r="O26" i="19"/>
  <c r="Q14" i="16"/>
  <c r="Q12" i="16"/>
  <c r="R10" i="20"/>
  <c r="Q15" i="16"/>
  <c r="R10" i="21"/>
  <c r="N7" i="9"/>
  <c r="N26" i="9"/>
  <c r="R8" i="9"/>
  <c r="R27" i="9"/>
  <c r="N27" i="18"/>
  <c r="N8" i="18"/>
  <c r="N18" i="18" s="1"/>
  <c r="C7" i="23"/>
  <c r="C25" i="23"/>
  <c r="K7" i="21"/>
  <c r="K18" i="20"/>
  <c r="K13" i="20"/>
  <c r="K19" i="20"/>
  <c r="K17" i="20"/>
  <c r="K14" i="20"/>
  <c r="K15" i="20"/>
  <c r="K16" i="20"/>
  <c r="K28" i="20"/>
  <c r="C12" i="17"/>
  <c r="C18" i="17"/>
  <c r="C15" i="17"/>
  <c r="C13" i="17"/>
  <c r="C14" i="17"/>
  <c r="C16" i="17"/>
  <c r="T19" i="21"/>
  <c r="T16" i="21"/>
  <c r="T18" i="21"/>
  <c r="T15" i="21"/>
  <c r="T17" i="21"/>
  <c r="T14" i="21"/>
  <c r="T28" i="21"/>
  <c r="T13" i="21"/>
  <c r="X7" i="16"/>
  <c r="X25" i="16"/>
  <c r="X7" i="17"/>
  <c r="X25" i="17"/>
  <c r="H26" i="16"/>
  <c r="H8" i="16"/>
  <c r="Q7" i="23"/>
  <c r="Q25" i="23"/>
  <c r="C27" i="19"/>
  <c r="C8" i="19"/>
  <c r="C18" i="19" s="1"/>
  <c r="O7" i="18"/>
  <c r="O27" i="18" s="1"/>
  <c r="O26" i="18"/>
  <c r="P8" i="19"/>
  <c r="P18" i="19" s="1"/>
  <c r="S26" i="16"/>
  <c r="S8" i="16"/>
  <c r="S17" i="16" s="1"/>
  <c r="N26" i="20"/>
  <c r="N7" i="20"/>
  <c r="T7" i="17"/>
  <c r="T25" i="17"/>
  <c r="I7" i="21"/>
  <c r="I26" i="21"/>
  <c r="L8" i="23"/>
  <c r="L26" i="23"/>
  <c r="D8" i="17"/>
  <c r="D26" i="17"/>
  <c r="W8" i="21"/>
  <c r="W18" i="21" s="1"/>
  <c r="Z63" i="1"/>
  <c r="Z59" i="1"/>
  <c r="Z9" i="23" s="1"/>
  <c r="O21" i="15"/>
  <c r="O6" i="15"/>
  <c r="Z18" i="18"/>
  <c r="Y26" i="17"/>
  <c r="Y8" i="17"/>
  <c r="U8" i="21"/>
  <c r="U18" i="21" s="1"/>
  <c r="U27" i="21"/>
  <c r="R8" i="20"/>
  <c r="R18" i="20" s="1"/>
  <c r="R27" i="20"/>
  <c r="F8" i="16"/>
  <c r="F17" i="16" s="1"/>
  <c r="F26" i="16"/>
  <c r="U8" i="17"/>
  <c r="U17" i="17" s="1"/>
  <c r="U26" i="17"/>
  <c r="E8" i="23"/>
  <c r="E17" i="23" s="1"/>
  <c r="E26" i="23"/>
  <c r="Z27" i="21"/>
  <c r="X23" i="15"/>
  <c r="O14" i="20"/>
  <c r="O17" i="20"/>
  <c r="O28" i="20"/>
  <c r="I15" i="9"/>
  <c r="I28" i="9"/>
  <c r="I13" i="9"/>
  <c r="I14" i="9"/>
  <c r="I17" i="9"/>
  <c r="I19" i="9"/>
  <c r="I16" i="9"/>
  <c r="D26" i="21"/>
  <c r="D25" i="23"/>
  <c r="D25" i="16"/>
  <c r="D26" i="19"/>
  <c r="D25" i="17"/>
  <c r="D26" i="20"/>
  <c r="D26" i="18"/>
  <c r="Z22" i="15"/>
  <c r="Z14" i="18"/>
  <c r="Z19" i="18"/>
  <c r="Z28" i="18"/>
  <c r="Z16" i="18"/>
  <c r="Z15" i="18"/>
  <c r="Z26" i="23"/>
  <c r="Z27" i="20"/>
  <c r="W7" i="15"/>
  <c r="W25" i="15"/>
  <c r="U27" i="18"/>
  <c r="U8" i="18"/>
  <c r="D16" i="20"/>
  <c r="D13" i="20"/>
  <c r="D15" i="20"/>
  <c r="D19" i="20"/>
  <c r="D14" i="20"/>
  <c r="D17" i="20"/>
  <c r="D28" i="20"/>
  <c r="X7" i="15"/>
  <c r="I18" i="9"/>
  <c r="Y22" i="15"/>
  <c r="Z14" i="21"/>
  <c r="Z19" i="21"/>
  <c r="Z28" i="21"/>
  <c r="Z16" i="21"/>
  <c r="Z15" i="21"/>
  <c r="U63" i="1"/>
  <c r="U59" i="1"/>
  <c r="U9" i="23" s="1"/>
  <c r="Z25" i="17"/>
  <c r="Y8" i="18"/>
  <c r="Y18" i="18" s="1"/>
  <c r="Y27" i="18"/>
  <c r="Z13" i="21"/>
  <c r="Z14" i="20"/>
  <c r="Z19" i="20"/>
  <c r="Z28" i="20"/>
  <c r="Z16" i="20"/>
  <c r="Z15" i="20"/>
  <c r="H8" i="18"/>
  <c r="H18" i="18" s="1"/>
  <c r="H27" i="18"/>
  <c r="S13" i="19"/>
  <c r="S28" i="19"/>
  <c r="S15" i="19"/>
  <c r="S19" i="19"/>
  <c r="S16" i="19"/>
  <c r="S17" i="19"/>
  <c r="S14" i="19"/>
  <c r="S18" i="19"/>
  <c r="Y23" i="15"/>
  <c r="Z17" i="18"/>
  <c r="Z26" i="16"/>
  <c r="Z8" i="16"/>
  <c r="Y26" i="23"/>
  <c r="Y8" i="23"/>
  <c r="R8" i="19"/>
  <c r="R18" i="19" s="1"/>
  <c r="R27" i="19"/>
  <c r="K26" i="23"/>
  <c r="K8" i="23"/>
  <c r="K17" i="23" s="1"/>
  <c r="J8" i="16"/>
  <c r="J17" i="16" s="1"/>
  <c r="J26" i="16"/>
  <c r="Z14" i="19"/>
  <c r="Z19" i="19"/>
  <c r="Z28" i="19"/>
  <c r="Z16" i="19"/>
  <c r="Z15" i="19"/>
  <c r="Z24" i="15"/>
  <c r="Y7" i="9"/>
  <c r="Y26" i="9"/>
  <c r="Z25" i="16"/>
  <c r="Z8" i="17"/>
  <c r="Z17" i="17" s="1"/>
  <c r="Z26" i="17"/>
  <c r="Q27" i="18"/>
  <c r="Q8" i="18"/>
  <c r="M8" i="18"/>
  <c r="M18" i="18" s="1"/>
  <c r="M27" i="18"/>
  <c r="Z21" i="15"/>
  <c r="Z6" i="15"/>
  <c r="E8" i="20"/>
  <c r="E27" i="20"/>
  <c r="I8" i="23"/>
  <c r="I17" i="23" s="1"/>
  <c r="Z26" i="18"/>
  <c r="Z23" i="15"/>
  <c r="Y8" i="20"/>
  <c r="Y18" i="20" s="1"/>
  <c r="Y27" i="20"/>
  <c r="Y8" i="16"/>
  <c r="Y26" i="16"/>
  <c r="Y8" i="21"/>
  <c r="Y18" i="21" s="1"/>
  <c r="Y27" i="21"/>
  <c r="Z8" i="9"/>
  <c r="Z18" i="9" s="1"/>
  <c r="Z27" i="9"/>
  <c r="H8" i="21"/>
  <c r="H18" i="21" s="1"/>
  <c r="H27" i="21"/>
  <c r="V14" i="20"/>
  <c r="V17" i="20"/>
  <c r="V16" i="20"/>
  <c r="V15" i="20"/>
  <c r="V28" i="20"/>
  <c r="V13" i="20"/>
  <c r="V19" i="20"/>
  <c r="M18" i="17"/>
  <c r="M13" i="17"/>
  <c r="M14" i="17"/>
  <c r="M15" i="17"/>
  <c r="M27" i="17"/>
  <c r="M12" i="17"/>
  <c r="M16" i="17"/>
  <c r="I27" i="18"/>
  <c r="I8" i="18"/>
  <c r="I18" i="18" s="1"/>
  <c r="S8" i="21"/>
  <c r="S18" i="21" s="1"/>
  <c r="P18" i="17"/>
  <c r="P14" i="17"/>
  <c r="O26" i="23"/>
  <c r="O27" i="9"/>
  <c r="R7" i="16"/>
  <c r="R25" i="16"/>
  <c r="Z17" i="21"/>
  <c r="Y21" i="15"/>
  <c r="Y6" i="15"/>
  <c r="D26" i="9"/>
  <c r="D14" i="21"/>
  <c r="D17" i="21"/>
  <c r="D16" i="21"/>
  <c r="D13" i="21"/>
  <c r="D19" i="21"/>
  <c r="D28" i="21"/>
  <c r="D15" i="21"/>
  <c r="H13" i="19"/>
  <c r="H17" i="19"/>
  <c r="H28" i="19"/>
  <c r="H14" i="19"/>
  <c r="H16" i="19"/>
  <c r="H15" i="19"/>
  <c r="H19" i="19"/>
  <c r="H18" i="19"/>
  <c r="M8" i="19"/>
  <c r="M18" i="19" s="1"/>
  <c r="M27" i="19"/>
  <c r="W17" i="16" l="1"/>
  <c r="AG10" i="20"/>
  <c r="AG10" i="19"/>
  <c r="AG10" i="21"/>
  <c r="AG10" i="18"/>
  <c r="AG10" i="9"/>
  <c r="O18" i="20"/>
  <c r="O19" i="20"/>
  <c r="AF10" i="19"/>
  <c r="AF10" i="18"/>
  <c r="AF10" i="21"/>
  <c r="AF10" i="20"/>
  <c r="AF10" i="9"/>
  <c r="L16" i="19"/>
  <c r="L14" i="19"/>
  <c r="R10" i="19"/>
  <c r="D18" i="16"/>
  <c r="Q16" i="16"/>
  <c r="Q27" i="16"/>
  <c r="R10" i="9"/>
  <c r="Q17" i="16"/>
  <c r="Q18" i="16"/>
  <c r="E10" i="9"/>
  <c r="D16" i="16"/>
  <c r="R10" i="18"/>
  <c r="E10" i="21"/>
  <c r="D15" i="16"/>
  <c r="M18" i="20"/>
  <c r="M17" i="20"/>
  <c r="U17" i="16"/>
  <c r="AE10" i="18"/>
  <c r="AE10" i="20"/>
  <c r="AE10" i="9"/>
  <c r="AE10" i="21"/>
  <c r="AE10" i="19"/>
  <c r="M27" i="20"/>
  <c r="M15" i="20"/>
  <c r="M19" i="20"/>
  <c r="M16" i="20"/>
  <c r="N27" i="23"/>
  <c r="T27" i="18"/>
  <c r="G12" i="16"/>
  <c r="F18" i="19"/>
  <c r="J27" i="9"/>
  <c r="F19" i="19"/>
  <c r="F17" i="19"/>
  <c r="O15" i="16"/>
  <c r="O27" i="16"/>
  <c r="P26" i="16"/>
  <c r="O12" i="16"/>
  <c r="Q10" i="19"/>
  <c r="O17" i="16"/>
  <c r="P10" i="20"/>
  <c r="P15" i="16"/>
  <c r="O14" i="16"/>
  <c r="P10" i="18"/>
  <c r="O13" i="16"/>
  <c r="Q26" i="16"/>
  <c r="M14" i="20"/>
  <c r="M13" i="20"/>
  <c r="O26" i="16"/>
  <c r="P10" i="21"/>
  <c r="O28" i="9"/>
  <c r="P10" i="9"/>
  <c r="O16" i="16"/>
  <c r="O26" i="17"/>
  <c r="E17" i="9"/>
  <c r="O15" i="20"/>
  <c r="P14" i="16"/>
  <c r="P8" i="15"/>
  <c r="P17" i="15" s="1"/>
  <c r="P12" i="17"/>
  <c r="S8" i="18"/>
  <c r="S18" i="18" s="1"/>
  <c r="O17" i="9"/>
  <c r="P15" i="17"/>
  <c r="E8" i="19"/>
  <c r="E18" i="19" s="1"/>
  <c r="O16" i="20"/>
  <c r="O18" i="9"/>
  <c r="P18" i="16"/>
  <c r="P27" i="16"/>
  <c r="G18" i="16"/>
  <c r="O27" i="20"/>
  <c r="E19" i="9"/>
  <c r="F16" i="19"/>
  <c r="Q10" i="9"/>
  <c r="D27" i="16"/>
  <c r="P17" i="16"/>
  <c r="E10" i="18"/>
  <c r="D13" i="16"/>
  <c r="O13" i="9"/>
  <c r="D14" i="16"/>
  <c r="D12" i="16"/>
  <c r="D18" i="9"/>
  <c r="Q8" i="17"/>
  <c r="Q26" i="17"/>
  <c r="N27" i="19"/>
  <c r="T8" i="19"/>
  <c r="T18" i="19" s="1"/>
  <c r="F13" i="19"/>
  <c r="G27" i="19"/>
  <c r="G14" i="16"/>
  <c r="F15" i="19"/>
  <c r="N15" i="23"/>
  <c r="H10" i="18"/>
  <c r="H10" i="20"/>
  <c r="H10" i="21"/>
  <c r="G15" i="16"/>
  <c r="G13" i="16"/>
  <c r="H10" i="9"/>
  <c r="F14" i="19"/>
  <c r="N18" i="23"/>
  <c r="O15" i="9"/>
  <c r="N17" i="23"/>
  <c r="O16" i="9"/>
  <c r="O14" i="9"/>
  <c r="N13" i="23"/>
  <c r="G27" i="16"/>
  <c r="G16" i="16"/>
  <c r="H10" i="19"/>
  <c r="E18" i="15"/>
  <c r="U26" i="23"/>
  <c r="Q10" i="20"/>
  <c r="N16" i="23"/>
  <c r="N14" i="23"/>
  <c r="N7" i="15"/>
  <c r="N8" i="15" s="1"/>
  <c r="N17" i="15" s="1"/>
  <c r="H25" i="15"/>
  <c r="P16" i="16"/>
  <c r="Q10" i="21"/>
  <c r="I25" i="15"/>
  <c r="P13" i="16"/>
  <c r="G8" i="9"/>
  <c r="G27" i="9"/>
  <c r="Q10" i="18"/>
  <c r="AI27" i="21"/>
  <c r="E17" i="15"/>
  <c r="E15" i="15"/>
  <c r="E27" i="15"/>
  <c r="D25" i="15"/>
  <c r="E28" i="9"/>
  <c r="E14" i="9"/>
  <c r="D16" i="9"/>
  <c r="Q8" i="9"/>
  <c r="Q18" i="9" s="1"/>
  <c r="E15" i="9"/>
  <c r="D28" i="9"/>
  <c r="E13" i="9"/>
  <c r="D13" i="9"/>
  <c r="D15" i="9"/>
  <c r="D17" i="9"/>
  <c r="D19" i="9"/>
  <c r="E16" i="9"/>
  <c r="V28" i="19"/>
  <c r="R15" i="21"/>
  <c r="V16" i="21"/>
  <c r="R19" i="21"/>
  <c r="R17" i="21"/>
  <c r="R18" i="21"/>
  <c r="R16" i="21"/>
  <c r="R14" i="21"/>
  <c r="R13" i="21"/>
  <c r="G8" i="23"/>
  <c r="G17" i="23" s="1"/>
  <c r="Z15" i="23"/>
  <c r="E13" i="15"/>
  <c r="E26" i="15"/>
  <c r="E14" i="15"/>
  <c r="E16" i="15"/>
  <c r="P13" i="17"/>
  <c r="G18" i="18"/>
  <c r="K12" i="17"/>
  <c r="P16" i="17"/>
  <c r="P27" i="17"/>
  <c r="G19" i="18"/>
  <c r="O8" i="23"/>
  <c r="O17" i="23" s="1"/>
  <c r="F25" i="15"/>
  <c r="Z27" i="23"/>
  <c r="L14" i="17"/>
  <c r="L15" i="17"/>
  <c r="L13" i="17"/>
  <c r="L18" i="17"/>
  <c r="L16" i="17"/>
  <c r="L12" i="17"/>
  <c r="Z17" i="16"/>
  <c r="AB10" i="19"/>
  <c r="AB10" i="20"/>
  <c r="AB10" i="21"/>
  <c r="AB10" i="18"/>
  <c r="AB10" i="9"/>
  <c r="Z18" i="23"/>
  <c r="V13" i="16"/>
  <c r="X10" i="19"/>
  <c r="X10" i="20"/>
  <c r="V12" i="16"/>
  <c r="V18" i="16"/>
  <c r="V16" i="16"/>
  <c r="V15" i="16"/>
  <c r="X10" i="9"/>
  <c r="X10" i="21"/>
  <c r="X10" i="18"/>
  <c r="V14" i="16"/>
  <c r="Z13" i="23"/>
  <c r="G7" i="15"/>
  <c r="G8" i="15" s="1"/>
  <c r="G17" i="15" s="1"/>
  <c r="Z16" i="23"/>
  <c r="V27" i="16"/>
  <c r="G17" i="18"/>
  <c r="AA26" i="15"/>
  <c r="L27" i="17"/>
  <c r="V17" i="16"/>
  <c r="Z14" i="23"/>
  <c r="G27" i="21"/>
  <c r="L28" i="19"/>
  <c r="L19" i="19"/>
  <c r="L17" i="19"/>
  <c r="L13" i="19"/>
  <c r="L18" i="19"/>
  <c r="G15" i="18"/>
  <c r="G27" i="18"/>
  <c r="G28" i="18"/>
  <c r="G26" i="17"/>
  <c r="F16" i="21"/>
  <c r="V13" i="21"/>
  <c r="V17" i="21"/>
  <c r="V14" i="21"/>
  <c r="F28" i="21"/>
  <c r="V19" i="21"/>
  <c r="AI7" i="15"/>
  <c r="AI8" i="15" s="1"/>
  <c r="S25" i="15"/>
  <c r="F17" i="21"/>
  <c r="Y17" i="16"/>
  <c r="AA10" i="18"/>
  <c r="AA10" i="20"/>
  <c r="AA10" i="21"/>
  <c r="AA10" i="19"/>
  <c r="AA10" i="9"/>
  <c r="V28" i="21"/>
  <c r="U27" i="20"/>
  <c r="S13" i="20"/>
  <c r="S14" i="20"/>
  <c r="S16" i="20"/>
  <c r="S15" i="20"/>
  <c r="S19" i="20"/>
  <c r="S17" i="20"/>
  <c r="F13" i="21"/>
  <c r="F15" i="21"/>
  <c r="S28" i="20"/>
  <c r="F14" i="21"/>
  <c r="F19" i="21"/>
  <c r="V15" i="21"/>
  <c r="G14" i="18"/>
  <c r="G16" i="18"/>
  <c r="C25" i="15"/>
  <c r="C7" i="15"/>
  <c r="D26" i="15"/>
  <c r="D8" i="15"/>
  <c r="D27" i="19"/>
  <c r="D8" i="19"/>
  <c r="V15" i="19"/>
  <c r="V13" i="19"/>
  <c r="V19" i="19"/>
  <c r="V16" i="19"/>
  <c r="V17" i="19"/>
  <c r="V14" i="19"/>
  <c r="R25" i="15"/>
  <c r="R7" i="15"/>
  <c r="Q8" i="15"/>
  <c r="Q26" i="15"/>
  <c r="R13" i="17"/>
  <c r="R15" i="17"/>
  <c r="R18" i="17"/>
  <c r="R27" i="17"/>
  <c r="R14" i="17"/>
  <c r="R16" i="17"/>
  <c r="R12" i="17"/>
  <c r="K13" i="17"/>
  <c r="K15" i="17"/>
  <c r="J17" i="17"/>
  <c r="J13" i="17"/>
  <c r="J15" i="17"/>
  <c r="J18" i="17"/>
  <c r="J14" i="17"/>
  <c r="J12" i="17"/>
  <c r="K27" i="17"/>
  <c r="J16" i="17"/>
  <c r="J27" i="17"/>
  <c r="K18" i="17"/>
  <c r="K14" i="17"/>
  <c r="R17" i="17"/>
  <c r="K16" i="17"/>
  <c r="J26" i="17"/>
  <c r="V13" i="15"/>
  <c r="V14" i="15"/>
  <c r="V15" i="15"/>
  <c r="V18" i="15"/>
  <c r="V27" i="15"/>
  <c r="V16" i="15"/>
  <c r="V12" i="15"/>
  <c r="V17" i="15"/>
  <c r="S26" i="15"/>
  <c r="S8" i="15"/>
  <c r="S17" i="15" s="1"/>
  <c r="S18" i="9"/>
  <c r="S17" i="9"/>
  <c r="S14" i="9"/>
  <c r="S19" i="9"/>
  <c r="S15" i="9"/>
  <c r="S16" i="9"/>
  <c r="S28" i="9"/>
  <c r="S13" i="9"/>
  <c r="V27" i="9"/>
  <c r="V8" i="9"/>
  <c r="V18" i="9" s="1"/>
  <c r="L25" i="15"/>
  <c r="L7" i="15"/>
  <c r="M7" i="15"/>
  <c r="M25" i="15"/>
  <c r="K8" i="15"/>
  <c r="K17" i="15" s="1"/>
  <c r="K26" i="15"/>
  <c r="AA16" i="15"/>
  <c r="AA12" i="15"/>
  <c r="AA13" i="15"/>
  <c r="AA15" i="15"/>
  <c r="AA14" i="15"/>
  <c r="AA27" i="15"/>
  <c r="AA18" i="15"/>
  <c r="U26" i="15"/>
  <c r="U8" i="15"/>
  <c r="U17" i="15" s="1"/>
  <c r="I8" i="15"/>
  <c r="I17" i="15" s="1"/>
  <c r="I26" i="15"/>
  <c r="Z17" i="23"/>
  <c r="P8" i="23"/>
  <c r="P17" i="23" s="1"/>
  <c r="P26" i="23"/>
  <c r="H17" i="23"/>
  <c r="H12" i="23"/>
  <c r="H18" i="23"/>
  <c r="H27" i="23"/>
  <c r="H15" i="23"/>
  <c r="H14" i="23"/>
  <c r="H16" i="23"/>
  <c r="H13" i="23"/>
  <c r="V14" i="23"/>
  <c r="V15" i="23"/>
  <c r="V27" i="23"/>
  <c r="V18" i="23"/>
  <c r="V13" i="23"/>
  <c r="V12" i="23"/>
  <c r="V16" i="23"/>
  <c r="M26" i="23"/>
  <c r="R15" i="23"/>
  <c r="R27" i="23"/>
  <c r="R12" i="23"/>
  <c r="R18" i="23"/>
  <c r="R14" i="23"/>
  <c r="R16" i="23"/>
  <c r="R13" i="23"/>
  <c r="X26" i="23"/>
  <c r="X8" i="23"/>
  <c r="V17" i="23"/>
  <c r="F27" i="23"/>
  <c r="F15" i="23"/>
  <c r="F13" i="23"/>
  <c r="F18" i="23"/>
  <c r="F12" i="23"/>
  <c r="F16" i="23"/>
  <c r="F14" i="23"/>
  <c r="J15" i="23"/>
  <c r="J13" i="23"/>
  <c r="J27" i="23"/>
  <c r="J12" i="23"/>
  <c r="J14" i="23"/>
  <c r="J18" i="23"/>
  <c r="J16" i="23"/>
  <c r="J17" i="23"/>
  <c r="E8" i="21"/>
  <c r="E27" i="21"/>
  <c r="C8" i="21"/>
  <c r="C18" i="21" s="1"/>
  <c r="C27" i="21"/>
  <c r="J8" i="21"/>
  <c r="J27" i="21"/>
  <c r="Q27" i="21"/>
  <c r="Q8" i="21"/>
  <c r="N27" i="21"/>
  <c r="N8" i="21"/>
  <c r="N18" i="21" s="1"/>
  <c r="L8" i="21"/>
  <c r="L18" i="21" s="1"/>
  <c r="L27" i="21"/>
  <c r="W8" i="20"/>
  <c r="W18" i="20" s="1"/>
  <c r="W27" i="20"/>
  <c r="G14" i="19"/>
  <c r="G17" i="19"/>
  <c r="G19" i="19"/>
  <c r="G16" i="19"/>
  <c r="G13" i="19"/>
  <c r="G28" i="19"/>
  <c r="G15" i="19"/>
  <c r="AA28" i="18"/>
  <c r="AA19" i="18"/>
  <c r="AA14" i="18"/>
  <c r="AA15" i="18"/>
  <c r="AA16" i="18"/>
  <c r="AA13" i="18"/>
  <c r="AA17" i="18"/>
  <c r="AA18" i="18"/>
  <c r="D27" i="18"/>
  <c r="D8" i="18"/>
  <c r="D18" i="18" s="1"/>
  <c r="AI27" i="18"/>
  <c r="AI8" i="18"/>
  <c r="W27" i="18"/>
  <c r="W8" i="18"/>
  <c r="K14" i="18"/>
  <c r="K15" i="18"/>
  <c r="K13" i="18"/>
  <c r="K28" i="18"/>
  <c r="K19" i="18"/>
  <c r="K16" i="18"/>
  <c r="K17" i="18"/>
  <c r="P8" i="18"/>
  <c r="P27" i="18"/>
  <c r="K18" i="18"/>
  <c r="E8" i="17"/>
  <c r="E17" i="17" s="1"/>
  <c r="E26" i="17"/>
  <c r="F26" i="17"/>
  <c r="G15" i="17"/>
  <c r="G18" i="17"/>
  <c r="G13" i="17"/>
  <c r="G27" i="17"/>
  <c r="G14" i="17"/>
  <c r="G12" i="17"/>
  <c r="G16" i="17"/>
  <c r="I26" i="17"/>
  <c r="I8" i="17"/>
  <c r="U13" i="9"/>
  <c r="U28" i="9"/>
  <c r="U16" i="9"/>
  <c r="U15" i="9"/>
  <c r="U19" i="9"/>
  <c r="U14" i="9"/>
  <c r="U17" i="9"/>
  <c r="U18" i="9"/>
  <c r="F15" i="9"/>
  <c r="F14" i="9"/>
  <c r="F28" i="9"/>
  <c r="F16" i="9"/>
  <c r="F19" i="9"/>
  <c r="F17" i="9"/>
  <c r="F13" i="9"/>
  <c r="C8" i="9"/>
  <c r="C27" i="9"/>
  <c r="N8" i="16"/>
  <c r="N17" i="16" s="1"/>
  <c r="N26" i="16"/>
  <c r="I26" i="16"/>
  <c r="I8" i="16"/>
  <c r="U18" i="16"/>
  <c r="W10" i="20"/>
  <c r="W10" i="21"/>
  <c r="AI10" i="21"/>
  <c r="W10" i="9"/>
  <c r="AI10" i="20"/>
  <c r="W10" i="19"/>
  <c r="U14" i="16"/>
  <c r="AI10" i="19"/>
  <c r="U27" i="16"/>
  <c r="U12" i="16"/>
  <c r="AI10" i="18"/>
  <c r="U15" i="16"/>
  <c r="W10" i="18"/>
  <c r="AI10" i="9"/>
  <c r="U16" i="16"/>
  <c r="U13" i="16"/>
  <c r="AI14" i="21"/>
  <c r="AI19" i="21"/>
  <c r="AI13" i="21"/>
  <c r="AI15" i="21"/>
  <c r="AI18" i="21"/>
  <c r="AI16" i="21"/>
  <c r="AI28" i="21"/>
  <c r="AI17" i="21"/>
  <c r="U13" i="20"/>
  <c r="U16" i="20"/>
  <c r="U14" i="20"/>
  <c r="U19" i="20"/>
  <c r="U15" i="20"/>
  <c r="U17" i="20"/>
  <c r="U18" i="20"/>
  <c r="U28" i="20"/>
  <c r="J15" i="18"/>
  <c r="J17" i="18"/>
  <c r="J28" i="18"/>
  <c r="J19" i="18"/>
  <c r="J14" i="18"/>
  <c r="J13" i="18"/>
  <c r="J18" i="18"/>
  <c r="J16" i="18"/>
  <c r="AI8" i="19"/>
  <c r="AI18" i="19" s="1"/>
  <c r="AI27" i="19"/>
  <c r="P8" i="9"/>
  <c r="P27" i="9"/>
  <c r="X8" i="19"/>
  <c r="X27" i="19"/>
  <c r="D27" i="17"/>
  <c r="D12" i="17"/>
  <c r="D16" i="17"/>
  <c r="D15" i="17"/>
  <c r="D13" i="17"/>
  <c r="D17" i="17"/>
  <c r="D14" i="17"/>
  <c r="D18" i="17"/>
  <c r="T10" i="20"/>
  <c r="S15" i="16"/>
  <c r="S18" i="16"/>
  <c r="T10" i="21"/>
  <c r="S16" i="16"/>
  <c r="T10" i="19"/>
  <c r="S14" i="16"/>
  <c r="S27" i="16"/>
  <c r="T10" i="18"/>
  <c r="T10" i="9"/>
  <c r="S12" i="16"/>
  <c r="S13" i="16"/>
  <c r="C17" i="19"/>
  <c r="C14" i="19"/>
  <c r="C16" i="19"/>
  <c r="C15" i="19"/>
  <c r="C13" i="19"/>
  <c r="C19" i="19"/>
  <c r="C28" i="19"/>
  <c r="N8" i="9"/>
  <c r="N18" i="9" s="1"/>
  <c r="N27" i="9"/>
  <c r="O8" i="19"/>
  <c r="O18" i="19" s="1"/>
  <c r="K27" i="19"/>
  <c r="K8" i="19"/>
  <c r="K18" i="19" s="1"/>
  <c r="T26" i="16"/>
  <c r="T8" i="16"/>
  <c r="T8" i="9"/>
  <c r="T18" i="9" s="1"/>
  <c r="T27" i="9"/>
  <c r="F8" i="18"/>
  <c r="F18" i="18" s="1"/>
  <c r="F27" i="18"/>
  <c r="X16" i="9"/>
  <c r="X13" i="9"/>
  <c r="X28" i="9"/>
  <c r="X19" i="9"/>
  <c r="X14" i="9"/>
  <c r="X15" i="9"/>
  <c r="X17" i="9"/>
  <c r="T26" i="17"/>
  <c r="T8" i="17"/>
  <c r="T17" i="17" s="1"/>
  <c r="H8" i="15"/>
  <c r="H26" i="15"/>
  <c r="M8" i="21"/>
  <c r="M18" i="21" s="1"/>
  <c r="M27" i="21"/>
  <c r="K15" i="9"/>
  <c r="K16" i="9"/>
  <c r="K28" i="9"/>
  <c r="K14" i="9"/>
  <c r="K13" i="9"/>
  <c r="K19" i="9"/>
  <c r="K17" i="9"/>
  <c r="O8" i="21"/>
  <c r="O18" i="21" s="1"/>
  <c r="I8" i="19"/>
  <c r="I18" i="19" s="1"/>
  <c r="I27" i="19"/>
  <c r="N14" i="18"/>
  <c r="N17" i="18"/>
  <c r="N15" i="18"/>
  <c r="N13" i="18"/>
  <c r="N28" i="18"/>
  <c r="N19" i="18"/>
  <c r="N16" i="18"/>
  <c r="L15" i="9"/>
  <c r="L19" i="9"/>
  <c r="L14" i="9"/>
  <c r="L13" i="9"/>
  <c r="L16" i="9"/>
  <c r="L17" i="9"/>
  <c r="L28" i="9"/>
  <c r="X8" i="17"/>
  <c r="X17" i="17" s="1"/>
  <c r="X26" i="17"/>
  <c r="N27" i="20"/>
  <c r="N8" i="20"/>
  <c r="N18" i="20" s="1"/>
  <c r="P19" i="19"/>
  <c r="P14" i="19"/>
  <c r="P17" i="19"/>
  <c r="P28" i="19"/>
  <c r="P13" i="19"/>
  <c r="P15" i="19"/>
  <c r="P16" i="19"/>
  <c r="O14" i="17"/>
  <c r="O27" i="17"/>
  <c r="O15" i="17"/>
  <c r="O16" i="17"/>
  <c r="O13" i="17"/>
  <c r="O12" i="17"/>
  <c r="O18" i="17"/>
  <c r="J13" i="9"/>
  <c r="J15" i="9"/>
  <c r="J14" i="9"/>
  <c r="J16" i="9"/>
  <c r="J17" i="9"/>
  <c r="J19" i="9"/>
  <c r="J28" i="9"/>
  <c r="C13" i="18"/>
  <c r="C14" i="18"/>
  <c r="C17" i="18"/>
  <c r="C16" i="18"/>
  <c r="C19" i="18"/>
  <c r="C28" i="18"/>
  <c r="C15" i="18"/>
  <c r="E8" i="18"/>
  <c r="E18" i="18" s="1"/>
  <c r="E27" i="18"/>
  <c r="S26" i="23"/>
  <c r="S8" i="23"/>
  <c r="R13" i="18"/>
  <c r="R14" i="18"/>
  <c r="R15" i="18"/>
  <c r="R28" i="18"/>
  <c r="R16" i="18"/>
  <c r="R19" i="18"/>
  <c r="R17" i="18"/>
  <c r="X8" i="20"/>
  <c r="X27" i="20"/>
  <c r="W27" i="16"/>
  <c r="W15" i="16"/>
  <c r="W13" i="16"/>
  <c r="W18" i="16"/>
  <c r="W12" i="16"/>
  <c r="Y10" i="19"/>
  <c r="W14" i="16"/>
  <c r="Y10" i="21"/>
  <c r="Y10" i="9"/>
  <c r="Y10" i="20"/>
  <c r="Y10" i="18"/>
  <c r="W16" i="16"/>
  <c r="W8" i="23"/>
  <c r="W17" i="23" s="1"/>
  <c r="W26" i="23"/>
  <c r="AI8" i="23"/>
  <c r="AI17" i="23" s="1"/>
  <c r="AI26" i="23"/>
  <c r="J26" i="15"/>
  <c r="J8" i="15"/>
  <c r="H14" i="17"/>
  <c r="H27" i="17"/>
  <c r="H18" i="17"/>
  <c r="H15" i="17"/>
  <c r="H13" i="17"/>
  <c r="H16" i="17"/>
  <c r="H12" i="17"/>
  <c r="Q8" i="23"/>
  <c r="Q17" i="23" s="1"/>
  <c r="Q26" i="23"/>
  <c r="L16" i="23"/>
  <c r="L18" i="23"/>
  <c r="L12" i="23"/>
  <c r="L14" i="23"/>
  <c r="L13" i="23"/>
  <c r="L27" i="23"/>
  <c r="L17" i="23"/>
  <c r="L15" i="23"/>
  <c r="O27" i="21"/>
  <c r="W17" i="21"/>
  <c r="W28" i="21"/>
  <c r="W19" i="21"/>
  <c r="W15" i="21"/>
  <c r="W14" i="21"/>
  <c r="W16" i="21"/>
  <c r="W13" i="21"/>
  <c r="H17" i="16"/>
  <c r="H18" i="16"/>
  <c r="I10" i="21"/>
  <c r="H12" i="16"/>
  <c r="H16" i="16"/>
  <c r="H14" i="16"/>
  <c r="I10" i="19"/>
  <c r="I10" i="20"/>
  <c r="I10" i="18"/>
  <c r="H13" i="16"/>
  <c r="H27" i="16"/>
  <c r="H15" i="16"/>
  <c r="I10" i="9"/>
  <c r="X8" i="16"/>
  <c r="X17" i="16" s="1"/>
  <c r="X26" i="16"/>
  <c r="K27" i="21"/>
  <c r="K8" i="21"/>
  <c r="K18" i="21" s="1"/>
  <c r="C8" i="16"/>
  <c r="C17" i="16" s="1"/>
  <c r="C26" i="16"/>
  <c r="R18" i="18"/>
  <c r="S12" i="17"/>
  <c r="S27" i="17"/>
  <c r="S13" i="17"/>
  <c r="S16" i="17"/>
  <c r="S18" i="17"/>
  <c r="S15" i="17"/>
  <c r="S14" i="17"/>
  <c r="H17" i="17"/>
  <c r="I8" i="21"/>
  <c r="I27" i="21"/>
  <c r="R18" i="9"/>
  <c r="R13" i="9"/>
  <c r="R19" i="9"/>
  <c r="R16" i="9"/>
  <c r="R14" i="9"/>
  <c r="R28" i="9"/>
  <c r="R17" i="9"/>
  <c r="R15" i="9"/>
  <c r="W27" i="9"/>
  <c r="W8" i="9"/>
  <c r="W18" i="9" s="1"/>
  <c r="V26" i="17"/>
  <c r="V8" i="17"/>
  <c r="V17" i="17" s="1"/>
  <c r="L15" i="18"/>
  <c r="L18" i="18"/>
  <c r="L16" i="18"/>
  <c r="L28" i="18"/>
  <c r="L14" i="18"/>
  <c r="L19" i="18"/>
  <c r="L13" i="18"/>
  <c r="L17" i="18"/>
  <c r="M8" i="16"/>
  <c r="M17" i="16" s="1"/>
  <c r="M26" i="16"/>
  <c r="H18" i="9"/>
  <c r="H15" i="9"/>
  <c r="H13" i="9"/>
  <c r="H28" i="9"/>
  <c r="H14" i="9"/>
  <c r="H16" i="9"/>
  <c r="H19" i="9"/>
  <c r="H17" i="9"/>
  <c r="O8" i="18"/>
  <c r="O18" i="18" s="1"/>
  <c r="C8" i="23"/>
  <c r="C17" i="23" s="1"/>
  <c r="C26" i="23"/>
  <c r="T27" i="15"/>
  <c r="T13" i="15"/>
  <c r="T16" i="15"/>
  <c r="T18" i="15"/>
  <c r="T12" i="15"/>
  <c r="T15" i="15"/>
  <c r="T14" i="15"/>
  <c r="J18" i="20"/>
  <c r="J14" i="20"/>
  <c r="J17" i="20"/>
  <c r="J16" i="20"/>
  <c r="J28" i="20"/>
  <c r="J13" i="20"/>
  <c r="J19" i="20"/>
  <c r="J15" i="20"/>
  <c r="X8" i="18"/>
  <c r="X18" i="18" s="1"/>
  <c r="X27" i="18"/>
  <c r="L8" i="20"/>
  <c r="L18" i="20" s="1"/>
  <c r="L27" i="20"/>
  <c r="E15" i="20"/>
  <c r="E13" i="20"/>
  <c r="E14" i="20"/>
  <c r="E17" i="20"/>
  <c r="E19" i="20"/>
  <c r="E28" i="20"/>
  <c r="E16" i="20"/>
  <c r="M12" i="23"/>
  <c r="M13" i="23"/>
  <c r="M27" i="23"/>
  <c r="M15" i="23"/>
  <c r="M16" i="23"/>
  <c r="M14" i="23"/>
  <c r="M18" i="23"/>
  <c r="I13" i="18"/>
  <c r="I28" i="18"/>
  <c r="I16" i="18"/>
  <c r="I17" i="18"/>
  <c r="I15" i="18"/>
  <c r="I14" i="18"/>
  <c r="I19" i="18"/>
  <c r="Z15" i="9"/>
  <c r="Z19" i="9"/>
  <c r="Z28" i="9"/>
  <c r="Z17" i="9"/>
  <c r="Z13" i="9"/>
  <c r="Z16" i="9"/>
  <c r="Z14" i="9"/>
  <c r="E18" i="20"/>
  <c r="Y16" i="23"/>
  <c r="Y18" i="23"/>
  <c r="Y27" i="23"/>
  <c r="Y14" i="23"/>
  <c r="Y12" i="23"/>
  <c r="Y15" i="23"/>
  <c r="Y13" i="23"/>
  <c r="X26" i="15"/>
  <c r="X8" i="15"/>
  <c r="X17" i="15" s="1"/>
  <c r="F27" i="16"/>
  <c r="F14" i="16"/>
  <c r="G10" i="9"/>
  <c r="F13" i="16"/>
  <c r="F12" i="16"/>
  <c r="F16" i="16"/>
  <c r="G10" i="20"/>
  <c r="F18" i="16"/>
  <c r="F15" i="16"/>
  <c r="G10" i="18"/>
  <c r="G10" i="21"/>
  <c r="G10" i="19"/>
  <c r="Y14" i="17"/>
  <c r="Y16" i="17"/>
  <c r="Y12" i="17"/>
  <c r="Y15" i="17"/>
  <c r="Y18" i="17"/>
  <c r="Y27" i="17"/>
  <c r="Y13" i="17"/>
  <c r="R8" i="16"/>
  <c r="R17" i="16" s="1"/>
  <c r="R26" i="16"/>
  <c r="Y19" i="20"/>
  <c r="Y16" i="20"/>
  <c r="Y17" i="20"/>
  <c r="Y15" i="20"/>
  <c r="Y14" i="20"/>
  <c r="Y28" i="20"/>
  <c r="Y13" i="20"/>
  <c r="Y8" i="9"/>
  <c r="Y18" i="9" s="1"/>
  <c r="Y27" i="9"/>
  <c r="E18" i="23"/>
  <c r="E12" i="23"/>
  <c r="E27" i="23"/>
  <c r="E15" i="23"/>
  <c r="E13" i="23"/>
  <c r="E14" i="23"/>
  <c r="E16" i="23"/>
  <c r="Y19" i="21"/>
  <c r="Y16" i="21"/>
  <c r="Y15" i="21"/>
  <c r="Y17" i="21"/>
  <c r="Y14" i="21"/>
  <c r="Y28" i="21"/>
  <c r="Y13" i="21"/>
  <c r="Z7" i="15"/>
  <c r="Z25" i="15"/>
  <c r="M15" i="18"/>
  <c r="M16" i="18"/>
  <c r="M28" i="18"/>
  <c r="M14" i="18"/>
  <c r="M19" i="18"/>
  <c r="M13" i="18"/>
  <c r="M17" i="18"/>
  <c r="Z15" i="16"/>
  <c r="Z13" i="16"/>
  <c r="Z12" i="16"/>
  <c r="Z18" i="16"/>
  <c r="Z27" i="16"/>
  <c r="Z16" i="16"/>
  <c r="Z14" i="16"/>
  <c r="H15" i="18"/>
  <c r="H28" i="18"/>
  <c r="H16" i="18"/>
  <c r="H13" i="18"/>
  <c r="H14" i="18"/>
  <c r="H19" i="18"/>
  <c r="H17" i="18"/>
  <c r="U14" i="23"/>
  <c r="U27" i="23"/>
  <c r="U13" i="23"/>
  <c r="U15" i="23"/>
  <c r="U18" i="23"/>
  <c r="U12" i="23"/>
  <c r="U16" i="23"/>
  <c r="W8" i="15"/>
  <c r="W17" i="15" s="1"/>
  <c r="W26" i="15"/>
  <c r="R13" i="20"/>
  <c r="R15" i="20"/>
  <c r="R14" i="20"/>
  <c r="R16" i="20"/>
  <c r="R19" i="20"/>
  <c r="R28" i="20"/>
  <c r="R17" i="20"/>
  <c r="H19" i="21"/>
  <c r="H14" i="21"/>
  <c r="H13" i="21"/>
  <c r="H17" i="21"/>
  <c r="H16" i="21"/>
  <c r="H15" i="21"/>
  <c r="H28" i="21"/>
  <c r="G28" i="21"/>
  <c r="G14" i="21"/>
  <c r="G16" i="21"/>
  <c r="G19" i="21"/>
  <c r="G15" i="21"/>
  <c r="G13" i="21"/>
  <c r="G17" i="21"/>
  <c r="Q14" i="18"/>
  <c r="Q19" i="18"/>
  <c r="Q15" i="18"/>
  <c r="Q13" i="18"/>
  <c r="Q28" i="18"/>
  <c r="Q16" i="18"/>
  <c r="Q17" i="18"/>
  <c r="Y15" i="18"/>
  <c r="Y16" i="18"/>
  <c r="Y17" i="18"/>
  <c r="Y28" i="18"/>
  <c r="Y19" i="18"/>
  <c r="Y14" i="18"/>
  <c r="Y13" i="18"/>
  <c r="T14" i="18"/>
  <c r="T17" i="18"/>
  <c r="T19" i="18"/>
  <c r="T16" i="18"/>
  <c r="T15" i="18"/>
  <c r="T13" i="18"/>
  <c r="T28" i="18"/>
  <c r="O7" i="15"/>
  <c r="O25" i="15"/>
  <c r="Y25" i="15"/>
  <c r="Y7" i="15"/>
  <c r="M13" i="19"/>
  <c r="M16" i="19"/>
  <c r="M14" i="19"/>
  <c r="M28" i="19"/>
  <c r="M15" i="19"/>
  <c r="M19" i="19"/>
  <c r="M17" i="19"/>
  <c r="F14" i="17"/>
  <c r="F12" i="17"/>
  <c r="F27" i="17"/>
  <c r="F18" i="17"/>
  <c r="F13" i="17"/>
  <c r="F15" i="17"/>
  <c r="F16" i="17"/>
  <c r="Q18" i="18"/>
  <c r="Z14" i="17"/>
  <c r="Z12" i="17"/>
  <c r="Z18" i="17"/>
  <c r="Z27" i="17"/>
  <c r="Z15" i="17"/>
  <c r="Z13" i="17"/>
  <c r="Z16" i="17"/>
  <c r="U16" i="17"/>
  <c r="U15" i="17"/>
  <c r="U14" i="17"/>
  <c r="U27" i="17"/>
  <c r="U13" i="17"/>
  <c r="U18" i="17"/>
  <c r="U12" i="17"/>
  <c r="U14" i="21"/>
  <c r="U19" i="21"/>
  <c r="U13" i="21"/>
  <c r="U28" i="21"/>
  <c r="U16" i="21"/>
  <c r="U15" i="21"/>
  <c r="U17" i="21"/>
  <c r="K13" i="23"/>
  <c r="K18" i="23"/>
  <c r="K15" i="23"/>
  <c r="K27" i="23"/>
  <c r="K14" i="23"/>
  <c r="K12" i="23"/>
  <c r="K16" i="23"/>
  <c r="S16" i="21"/>
  <c r="S19" i="21"/>
  <c r="S15" i="21"/>
  <c r="S13" i="21"/>
  <c r="S28" i="21"/>
  <c r="S14" i="21"/>
  <c r="S17" i="21"/>
  <c r="Y12" i="16"/>
  <c r="Y18" i="16"/>
  <c r="Y27" i="16"/>
  <c r="Y15" i="16"/>
  <c r="Y14" i="16"/>
  <c r="Y16" i="16"/>
  <c r="Y13" i="16"/>
  <c r="R14" i="19"/>
  <c r="R19" i="19"/>
  <c r="R17" i="19"/>
  <c r="R15" i="19"/>
  <c r="R28" i="19"/>
  <c r="R16" i="19"/>
  <c r="R13" i="19"/>
  <c r="F26" i="15"/>
  <c r="F8" i="15"/>
  <c r="U19" i="18"/>
  <c r="U13" i="18"/>
  <c r="U17" i="18"/>
  <c r="U28" i="18"/>
  <c r="U15" i="18"/>
  <c r="U14" i="18"/>
  <c r="U16" i="18"/>
  <c r="I12" i="23"/>
  <c r="I15" i="23"/>
  <c r="I18" i="23"/>
  <c r="I13" i="23"/>
  <c r="I27" i="23"/>
  <c r="I14" i="23"/>
  <c r="I16" i="23"/>
  <c r="N14" i="19"/>
  <c r="N17" i="19"/>
  <c r="N13" i="19"/>
  <c r="N19" i="19"/>
  <c r="N28" i="19"/>
  <c r="N16" i="19"/>
  <c r="N15" i="19"/>
  <c r="J18" i="16"/>
  <c r="J12" i="16"/>
  <c r="J14" i="16"/>
  <c r="J15" i="16"/>
  <c r="K10" i="18"/>
  <c r="K10" i="19"/>
  <c r="K10" i="21"/>
  <c r="J13" i="16"/>
  <c r="J16" i="16"/>
  <c r="K10" i="20"/>
  <c r="J27" i="16"/>
  <c r="K10" i="9"/>
  <c r="Y17" i="23"/>
  <c r="U18" i="18"/>
  <c r="Y17" i="17"/>
  <c r="T16" i="19" l="1"/>
  <c r="E15" i="19"/>
  <c r="N26" i="15"/>
  <c r="P16" i="15"/>
  <c r="E16" i="19"/>
  <c r="E19" i="19"/>
  <c r="E28" i="19"/>
  <c r="E17" i="19"/>
  <c r="E13" i="19"/>
  <c r="E14" i="19"/>
  <c r="S17" i="18"/>
  <c r="S19" i="18"/>
  <c r="G14" i="23"/>
  <c r="P14" i="15"/>
  <c r="P13" i="15"/>
  <c r="P18" i="15"/>
  <c r="P12" i="15"/>
  <c r="T14" i="19"/>
  <c r="P27" i="15"/>
  <c r="S28" i="18"/>
  <c r="P15" i="15"/>
  <c r="T13" i="19"/>
  <c r="S15" i="18"/>
  <c r="S13" i="18"/>
  <c r="G16" i="23"/>
  <c r="S16" i="18"/>
  <c r="G13" i="23"/>
  <c r="S14" i="18"/>
  <c r="T19" i="19"/>
  <c r="Q15" i="9"/>
  <c r="Q15" i="17"/>
  <c r="Q14" i="17"/>
  <c r="Q13" i="17"/>
  <c r="Q18" i="17"/>
  <c r="Q27" i="17"/>
  <c r="Q12" i="17"/>
  <c r="Q16" i="17"/>
  <c r="Q17" i="17"/>
  <c r="G27" i="23"/>
  <c r="T17" i="19"/>
  <c r="G18" i="23"/>
  <c r="T15" i="19"/>
  <c r="G15" i="23"/>
  <c r="G12" i="23"/>
  <c r="T28" i="19"/>
  <c r="Q17" i="9"/>
  <c r="Q19" i="9"/>
  <c r="Q28" i="9"/>
  <c r="Q13" i="9"/>
  <c r="G16" i="9"/>
  <c r="G14" i="9"/>
  <c r="G19" i="9"/>
  <c r="G28" i="9"/>
  <c r="G13" i="9"/>
  <c r="G17" i="9"/>
  <c r="G18" i="9"/>
  <c r="G15" i="9"/>
  <c r="Q16" i="9"/>
  <c r="Q14" i="9"/>
  <c r="AD10" i="18"/>
  <c r="AD10" i="21"/>
  <c r="AD10" i="9"/>
  <c r="AD10" i="19"/>
  <c r="AD10" i="20"/>
  <c r="G26" i="15"/>
  <c r="O18" i="23"/>
  <c r="O13" i="23"/>
  <c r="O12" i="23"/>
  <c r="O16" i="23"/>
  <c r="O15" i="23"/>
  <c r="O14" i="23"/>
  <c r="O27" i="23"/>
  <c r="AI26" i="15"/>
  <c r="C26" i="15"/>
  <c r="C8" i="15"/>
  <c r="Q15" i="15"/>
  <c r="Q16" i="15"/>
  <c r="Q14" i="15"/>
  <c r="Q18" i="15"/>
  <c r="Q27" i="15"/>
  <c r="Q12" i="15"/>
  <c r="Q13" i="15"/>
  <c r="Q17" i="15"/>
  <c r="R8" i="15"/>
  <c r="R26" i="15"/>
  <c r="D18" i="19"/>
  <c r="D15" i="19"/>
  <c r="D16" i="19"/>
  <c r="D13" i="19"/>
  <c r="D19" i="19"/>
  <c r="D14" i="19"/>
  <c r="D28" i="19"/>
  <c r="D17" i="19"/>
  <c r="D17" i="15"/>
  <c r="D27" i="15"/>
  <c r="D12" i="15"/>
  <c r="D13" i="15"/>
  <c r="D14" i="15"/>
  <c r="D18" i="15"/>
  <c r="D15" i="15"/>
  <c r="D16" i="15"/>
  <c r="L8" i="15"/>
  <c r="L17" i="15" s="1"/>
  <c r="L26" i="15"/>
  <c r="V19" i="9"/>
  <c r="V16" i="9"/>
  <c r="V15" i="9"/>
  <c r="V28" i="9"/>
  <c r="V14" i="9"/>
  <c r="V13" i="9"/>
  <c r="V17" i="9"/>
  <c r="K18" i="15"/>
  <c r="K14" i="15"/>
  <c r="K27" i="15"/>
  <c r="K12" i="15"/>
  <c r="K15" i="15"/>
  <c r="K13" i="15"/>
  <c r="K16" i="15"/>
  <c r="S27" i="15"/>
  <c r="S15" i="15"/>
  <c r="S18" i="15"/>
  <c r="S12" i="15"/>
  <c r="S13" i="15"/>
  <c r="S14" i="15"/>
  <c r="S16" i="15"/>
  <c r="M26" i="15"/>
  <c r="M8" i="15"/>
  <c r="M17" i="15" s="1"/>
  <c r="I15" i="15"/>
  <c r="I14" i="15"/>
  <c r="I27" i="15"/>
  <c r="I18" i="15"/>
  <c r="I12" i="15"/>
  <c r="I13" i="15"/>
  <c r="I16" i="15"/>
  <c r="U16" i="15"/>
  <c r="U15" i="15"/>
  <c r="U12" i="15"/>
  <c r="U18" i="15"/>
  <c r="U13" i="15"/>
  <c r="U27" i="15"/>
  <c r="U14" i="15"/>
  <c r="X17" i="23"/>
  <c r="X16" i="23"/>
  <c r="X27" i="23"/>
  <c r="X18" i="23"/>
  <c r="X15" i="23"/>
  <c r="X13" i="23"/>
  <c r="X14" i="23"/>
  <c r="X12" i="23"/>
  <c r="P15" i="23"/>
  <c r="P27" i="23"/>
  <c r="P12" i="23"/>
  <c r="P18" i="23"/>
  <c r="P13" i="23"/>
  <c r="P14" i="23"/>
  <c r="P16" i="23"/>
  <c r="J18" i="21"/>
  <c r="J13" i="21"/>
  <c r="J19" i="21"/>
  <c r="J14" i="21"/>
  <c r="J28" i="21"/>
  <c r="J15" i="21"/>
  <c r="J16" i="21"/>
  <c r="J17" i="21"/>
  <c r="L19" i="21"/>
  <c r="L28" i="21"/>
  <c r="L16" i="21"/>
  <c r="L14" i="21"/>
  <c r="L15" i="21"/>
  <c r="L13" i="21"/>
  <c r="L17" i="21"/>
  <c r="N16" i="21"/>
  <c r="N15" i="21"/>
  <c r="N19" i="21"/>
  <c r="N28" i="21"/>
  <c r="N14" i="21"/>
  <c r="N13" i="21"/>
  <c r="N17" i="21"/>
  <c r="C19" i="21"/>
  <c r="C16" i="21"/>
  <c r="C14" i="21"/>
  <c r="C15" i="21"/>
  <c r="C13" i="21"/>
  <c r="C28" i="21"/>
  <c r="C17" i="21"/>
  <c r="Q28" i="21"/>
  <c r="Q19" i="21"/>
  <c r="Q18" i="21"/>
  <c r="Q14" i="21"/>
  <c r="Q15" i="21"/>
  <c r="Q16" i="21"/>
  <c r="Q17" i="21"/>
  <c r="Q13" i="21"/>
  <c r="E18" i="21"/>
  <c r="E14" i="21"/>
  <c r="E16" i="21"/>
  <c r="E19" i="21"/>
  <c r="E15" i="21"/>
  <c r="E28" i="21"/>
  <c r="E13" i="21"/>
  <c r="E17" i="21"/>
  <c r="W13" i="20"/>
  <c r="W28" i="20"/>
  <c r="W19" i="20"/>
  <c r="W16" i="20"/>
  <c r="W14" i="20"/>
  <c r="W17" i="20"/>
  <c r="W15" i="20"/>
  <c r="P28" i="18"/>
  <c r="P19" i="18"/>
  <c r="P13" i="18"/>
  <c r="P14" i="18"/>
  <c r="P15" i="18"/>
  <c r="P16" i="18"/>
  <c r="P17" i="18"/>
  <c r="P18" i="18"/>
  <c r="W18" i="18"/>
  <c r="W14" i="18"/>
  <c r="W16" i="18"/>
  <c r="W28" i="18"/>
  <c r="W13" i="18"/>
  <c r="W17" i="18"/>
  <c r="W19" i="18"/>
  <c r="W15" i="18"/>
  <c r="AI18" i="18"/>
  <c r="AI16" i="18"/>
  <c r="AI15" i="18"/>
  <c r="AI19" i="18"/>
  <c r="AI17" i="18"/>
  <c r="AI14" i="18"/>
  <c r="AI28" i="18"/>
  <c r="AI13" i="18"/>
  <c r="D28" i="18"/>
  <c r="D19" i="18"/>
  <c r="D13" i="18"/>
  <c r="D14" i="18"/>
  <c r="D16" i="18"/>
  <c r="D15" i="18"/>
  <c r="D17" i="18"/>
  <c r="I17" i="17"/>
  <c r="I15" i="17"/>
  <c r="I13" i="17"/>
  <c r="I27" i="17"/>
  <c r="I18" i="17"/>
  <c r="I14" i="17"/>
  <c r="I12" i="17"/>
  <c r="I16" i="17"/>
  <c r="E18" i="17"/>
  <c r="E15" i="17"/>
  <c r="E14" i="17"/>
  <c r="E27" i="17"/>
  <c r="E13" i="17"/>
  <c r="E12" i="17"/>
  <c r="E16" i="17"/>
  <c r="C18" i="9"/>
  <c r="C28" i="9"/>
  <c r="C13" i="9"/>
  <c r="C19" i="9"/>
  <c r="C16" i="9"/>
  <c r="C15" i="9"/>
  <c r="C14" i="9"/>
  <c r="C17" i="9"/>
  <c r="I17" i="16"/>
  <c r="I15" i="16"/>
  <c r="J10" i="20"/>
  <c r="J10" i="21"/>
  <c r="J10" i="9"/>
  <c r="I27" i="16"/>
  <c r="I18" i="16"/>
  <c r="J10" i="18"/>
  <c r="J10" i="19"/>
  <c r="I12" i="16"/>
  <c r="I13" i="16"/>
  <c r="I16" i="16"/>
  <c r="I14" i="16"/>
  <c r="O10" i="9"/>
  <c r="N14" i="16"/>
  <c r="N15" i="16"/>
  <c r="N18" i="16"/>
  <c r="O10" i="18"/>
  <c r="O10" i="19"/>
  <c r="O10" i="20"/>
  <c r="O10" i="21"/>
  <c r="N13" i="16"/>
  <c r="N27" i="16"/>
  <c r="N12" i="16"/>
  <c r="N16" i="16"/>
  <c r="AI17" i="15"/>
  <c r="AI27" i="15"/>
  <c r="AI15" i="15"/>
  <c r="AI13" i="15"/>
  <c r="AI14" i="15"/>
  <c r="AI12" i="15"/>
  <c r="AI18" i="15"/>
  <c r="AI16" i="15"/>
  <c r="E14" i="18"/>
  <c r="E16" i="18"/>
  <c r="E19" i="18"/>
  <c r="E13" i="18"/>
  <c r="E15" i="18"/>
  <c r="E28" i="18"/>
  <c r="E17" i="18"/>
  <c r="M19" i="21"/>
  <c r="M16" i="21"/>
  <c r="M15" i="21"/>
  <c r="M13" i="21"/>
  <c r="M14" i="21"/>
  <c r="M28" i="21"/>
  <c r="M17" i="21"/>
  <c r="O15" i="19"/>
  <c r="O13" i="19"/>
  <c r="O14" i="19"/>
  <c r="O28" i="19"/>
  <c r="O19" i="19"/>
  <c r="O16" i="19"/>
  <c r="O17" i="19"/>
  <c r="O16" i="18"/>
  <c r="O19" i="18"/>
  <c r="O14" i="18"/>
  <c r="O28" i="18"/>
  <c r="O13" i="18"/>
  <c r="O15" i="18"/>
  <c r="O17" i="18"/>
  <c r="W15" i="9"/>
  <c r="W19" i="9"/>
  <c r="W16" i="9"/>
  <c r="W28" i="9"/>
  <c r="W13" i="9"/>
  <c r="W14" i="9"/>
  <c r="W17" i="9"/>
  <c r="X14" i="16"/>
  <c r="X13" i="16"/>
  <c r="X15" i="16"/>
  <c r="X18" i="16"/>
  <c r="X12" i="16"/>
  <c r="X27" i="16"/>
  <c r="Z10" i="18"/>
  <c r="Z10" i="19"/>
  <c r="Z10" i="21"/>
  <c r="Z10" i="20"/>
  <c r="Z10" i="9"/>
  <c r="X16" i="16"/>
  <c r="Q27" i="23"/>
  <c r="Q12" i="23"/>
  <c r="Q14" i="23"/>
  <c r="Q15" i="23"/>
  <c r="Q18" i="23"/>
  <c r="Q13" i="23"/>
  <c r="Q16" i="23"/>
  <c r="J13" i="15"/>
  <c r="J16" i="15"/>
  <c r="J18" i="15"/>
  <c r="J27" i="15"/>
  <c r="J14" i="15"/>
  <c r="J15" i="15"/>
  <c r="J12" i="15"/>
  <c r="J17" i="15"/>
  <c r="X16" i="19"/>
  <c r="X19" i="19"/>
  <c r="X13" i="19"/>
  <c r="X15" i="19"/>
  <c r="X14" i="19"/>
  <c r="X28" i="19"/>
  <c r="X17" i="19"/>
  <c r="X14" i="18"/>
  <c r="X16" i="18"/>
  <c r="X13" i="18"/>
  <c r="X28" i="18"/>
  <c r="X19" i="18"/>
  <c r="X15" i="18"/>
  <c r="X17" i="18"/>
  <c r="H17" i="15"/>
  <c r="H27" i="15"/>
  <c r="H12" i="15"/>
  <c r="H14" i="15"/>
  <c r="H13" i="15"/>
  <c r="H18" i="15"/>
  <c r="H15" i="15"/>
  <c r="H16" i="15"/>
  <c r="T28" i="9"/>
  <c r="T19" i="9"/>
  <c r="T16" i="9"/>
  <c r="T13" i="9"/>
  <c r="T17" i="9"/>
  <c r="T14" i="9"/>
  <c r="T15" i="9"/>
  <c r="D10" i="19"/>
  <c r="D10" i="21"/>
  <c r="D10" i="9"/>
  <c r="D10" i="20"/>
  <c r="C15" i="16"/>
  <c r="C18" i="16"/>
  <c r="C12" i="16"/>
  <c r="D10" i="18"/>
  <c r="C14" i="16"/>
  <c r="C27" i="16"/>
  <c r="C13" i="16"/>
  <c r="C16" i="16"/>
  <c r="X27" i="17"/>
  <c r="X13" i="17"/>
  <c r="X15" i="17"/>
  <c r="X14" i="17"/>
  <c r="X12" i="17"/>
  <c r="X18" i="17"/>
  <c r="X16" i="17"/>
  <c r="T13" i="17"/>
  <c r="T15" i="17"/>
  <c r="T18" i="17"/>
  <c r="T14" i="17"/>
  <c r="T12" i="17"/>
  <c r="T27" i="17"/>
  <c r="T16" i="17"/>
  <c r="U10" i="19"/>
  <c r="V10" i="9"/>
  <c r="V10" i="20"/>
  <c r="U10" i="20"/>
  <c r="V10" i="21"/>
  <c r="T27" i="16"/>
  <c r="V10" i="18"/>
  <c r="U10" i="9"/>
  <c r="T15" i="16"/>
  <c r="T17" i="16"/>
  <c r="T14" i="16"/>
  <c r="T18" i="16"/>
  <c r="T12" i="16"/>
  <c r="T13" i="16"/>
  <c r="U10" i="21"/>
  <c r="T16" i="16"/>
  <c r="V10" i="19"/>
  <c r="U10" i="18"/>
  <c r="N19" i="9"/>
  <c r="N28" i="9"/>
  <c r="N13" i="9"/>
  <c r="N16" i="9"/>
  <c r="N15" i="9"/>
  <c r="N14" i="9"/>
  <c r="N17" i="9"/>
  <c r="P13" i="9"/>
  <c r="P16" i="9"/>
  <c r="P28" i="9"/>
  <c r="P15" i="9"/>
  <c r="P19" i="9"/>
  <c r="P14" i="9"/>
  <c r="P17" i="9"/>
  <c r="G15" i="15"/>
  <c r="G18" i="15"/>
  <c r="G27" i="15"/>
  <c r="G14" i="15"/>
  <c r="G12" i="15"/>
  <c r="G13" i="15"/>
  <c r="G16" i="15"/>
  <c r="M15" i="16"/>
  <c r="M12" i="16"/>
  <c r="N10" i="9"/>
  <c r="M27" i="16"/>
  <c r="M14" i="16"/>
  <c r="N10" i="20"/>
  <c r="N10" i="21"/>
  <c r="M18" i="16"/>
  <c r="N10" i="19"/>
  <c r="N10" i="18"/>
  <c r="M13" i="16"/>
  <c r="M16" i="16"/>
  <c r="I13" i="19"/>
  <c r="I19" i="19"/>
  <c r="I28" i="19"/>
  <c r="I16" i="19"/>
  <c r="I15" i="19"/>
  <c r="I14" i="19"/>
  <c r="I17" i="19"/>
  <c r="P18" i="9"/>
  <c r="N13" i="15"/>
  <c r="N18" i="15"/>
  <c r="N15" i="15"/>
  <c r="N27" i="15"/>
  <c r="N12" i="15"/>
  <c r="N14" i="15"/>
  <c r="N16" i="15"/>
  <c r="K15" i="21"/>
  <c r="K19" i="21"/>
  <c r="K14" i="21"/>
  <c r="K13" i="21"/>
  <c r="K28" i="21"/>
  <c r="K16" i="21"/>
  <c r="K17" i="21"/>
  <c r="AI13" i="23"/>
  <c r="AI18" i="23"/>
  <c r="AI27" i="23"/>
  <c r="AI14" i="23"/>
  <c r="AI15" i="23"/>
  <c r="AI12" i="23"/>
  <c r="AI16" i="23"/>
  <c r="X18" i="20"/>
  <c r="X13" i="20"/>
  <c r="X28" i="20"/>
  <c r="X19" i="20"/>
  <c r="X16" i="20"/>
  <c r="X14" i="20"/>
  <c r="X15" i="20"/>
  <c r="X17" i="20"/>
  <c r="S13" i="23"/>
  <c r="S16" i="23"/>
  <c r="S27" i="23"/>
  <c r="S12" i="23"/>
  <c r="S14" i="23"/>
  <c r="S18" i="23"/>
  <c r="S15" i="23"/>
  <c r="S17" i="23"/>
  <c r="V12" i="17"/>
  <c r="V15" i="17"/>
  <c r="V18" i="17"/>
  <c r="V27" i="17"/>
  <c r="V13" i="17"/>
  <c r="V14" i="17"/>
  <c r="V16" i="17"/>
  <c r="O13" i="21"/>
  <c r="O19" i="21"/>
  <c r="O28" i="21"/>
  <c r="O15" i="21"/>
  <c r="O14" i="21"/>
  <c r="O16" i="21"/>
  <c r="O17" i="21"/>
  <c r="K28" i="19"/>
  <c r="K13" i="19"/>
  <c r="K16" i="19"/>
  <c r="K14" i="19"/>
  <c r="K19" i="19"/>
  <c r="K15" i="19"/>
  <c r="K17" i="19"/>
  <c r="L16" i="20"/>
  <c r="L15" i="20"/>
  <c r="L19" i="20"/>
  <c r="L28" i="20"/>
  <c r="L17" i="20"/>
  <c r="L13" i="20"/>
  <c r="L14" i="20"/>
  <c r="C18" i="23"/>
  <c r="C13" i="23"/>
  <c r="C14" i="23"/>
  <c r="C27" i="23"/>
  <c r="C12" i="23"/>
  <c r="C15" i="23"/>
  <c r="C16" i="23"/>
  <c r="I18" i="21"/>
  <c r="I28" i="21"/>
  <c r="I13" i="21"/>
  <c r="I16" i="21"/>
  <c r="I14" i="21"/>
  <c r="I15" i="21"/>
  <c r="I19" i="21"/>
  <c r="I17" i="21"/>
  <c r="W27" i="23"/>
  <c r="W18" i="23"/>
  <c r="W12" i="23"/>
  <c r="W13" i="23"/>
  <c r="W14" i="23"/>
  <c r="W15" i="23"/>
  <c r="W16" i="23"/>
  <c r="N16" i="20"/>
  <c r="N28" i="20"/>
  <c r="N15" i="20"/>
  <c r="N19" i="20"/>
  <c r="N13" i="20"/>
  <c r="N14" i="20"/>
  <c r="N17" i="20"/>
  <c r="F19" i="18"/>
  <c r="F16" i="18"/>
  <c r="F13" i="18"/>
  <c r="F28" i="18"/>
  <c r="F14" i="18"/>
  <c r="F15" i="18"/>
  <c r="F17" i="18"/>
  <c r="X18" i="19"/>
  <c r="AI16" i="19"/>
  <c r="AI19" i="19"/>
  <c r="AI13" i="19"/>
  <c r="AI15" i="19"/>
  <c r="AI14" i="19"/>
  <c r="AI28" i="19"/>
  <c r="AI17" i="19"/>
  <c r="Z8" i="15"/>
  <c r="Z17" i="15" s="1"/>
  <c r="Z26" i="15"/>
  <c r="X27" i="15"/>
  <c r="X16" i="15"/>
  <c r="X18" i="15"/>
  <c r="X12" i="15"/>
  <c r="X13" i="15"/>
  <c r="X15" i="15"/>
  <c r="X14" i="15"/>
  <c r="O26" i="15"/>
  <c r="O8" i="15"/>
  <c r="O17" i="15" s="1"/>
  <c r="Y28" i="9"/>
  <c r="Y13" i="9"/>
  <c r="Y19" i="9"/>
  <c r="Y14" i="9"/>
  <c r="Y15" i="9"/>
  <c r="Y16" i="9"/>
  <c r="Y17" i="9"/>
  <c r="F27" i="15"/>
  <c r="F15" i="15"/>
  <c r="F13" i="15"/>
  <c r="F18" i="15"/>
  <c r="F14" i="15"/>
  <c r="F12" i="15"/>
  <c r="F16" i="15"/>
  <c r="F17" i="15"/>
  <c r="W18" i="15"/>
  <c r="W27" i="15"/>
  <c r="W13" i="15"/>
  <c r="W12" i="15"/>
  <c r="W14" i="15"/>
  <c r="W15" i="15"/>
  <c r="W16" i="15"/>
  <c r="Y8" i="15"/>
  <c r="Y26" i="15"/>
  <c r="R18" i="16"/>
  <c r="S10" i="9"/>
  <c r="S10" i="19"/>
  <c r="R27" i="16"/>
  <c r="S10" i="21"/>
  <c r="R13" i="16"/>
  <c r="S10" i="20"/>
  <c r="S10" i="18"/>
  <c r="R12" i="16"/>
  <c r="R15" i="16"/>
  <c r="R14" i="16"/>
  <c r="R16" i="16"/>
  <c r="C17" i="15" l="1"/>
  <c r="C16" i="15"/>
  <c r="C12" i="15"/>
  <c r="C18" i="15"/>
  <c r="C14" i="15"/>
  <c r="C13" i="15"/>
  <c r="C27" i="15"/>
  <c r="C15" i="15"/>
  <c r="R17" i="15"/>
  <c r="R27" i="15"/>
  <c r="R12" i="15"/>
  <c r="R14" i="15"/>
  <c r="R18" i="15"/>
  <c r="R13" i="15"/>
  <c r="R16" i="15"/>
  <c r="R15" i="15"/>
  <c r="M16" i="15"/>
  <c r="M13" i="15"/>
  <c r="M12" i="15"/>
  <c r="M18" i="15"/>
  <c r="M15" i="15"/>
  <c r="M27" i="15"/>
  <c r="M14" i="15"/>
  <c r="L16" i="15"/>
  <c r="L14" i="15"/>
  <c r="L13" i="15"/>
  <c r="L27" i="15"/>
  <c r="L18" i="15"/>
  <c r="L15" i="15"/>
  <c r="L12" i="15"/>
  <c r="Y27" i="15"/>
  <c r="Y18" i="15"/>
  <c r="Y15" i="15"/>
  <c r="Y14" i="15"/>
  <c r="Y13" i="15"/>
  <c r="Y12" i="15"/>
  <c r="Y16" i="15"/>
  <c r="Y17" i="15"/>
  <c r="O18" i="15"/>
  <c r="O14" i="15"/>
  <c r="O15" i="15"/>
  <c r="O13" i="15"/>
  <c r="O27" i="15"/>
  <c r="O12" i="15"/>
  <c r="O16" i="15"/>
  <c r="Z18" i="15"/>
  <c r="Z27" i="15"/>
  <c r="Z15" i="15"/>
  <c r="Z12" i="15"/>
  <c r="Z13" i="15"/>
  <c r="Z14" i="15"/>
  <c r="Z16" i="15"/>
</calcChain>
</file>

<file path=xl/sharedStrings.xml><?xml version="1.0" encoding="utf-8"?>
<sst xmlns="http://schemas.openxmlformats.org/spreadsheetml/2006/main" count="435" uniqueCount="64">
  <si>
    <t>F</t>
  </si>
  <si>
    <t>T</t>
  </si>
  <si>
    <t>X</t>
  </si>
  <si>
    <t>V</t>
  </si>
  <si>
    <t>New frosh</t>
  </si>
  <si>
    <t>Transfers</t>
  </si>
  <si>
    <t>IUT's</t>
  </si>
  <si>
    <t>Contin/readm</t>
  </si>
  <si>
    <t>College</t>
  </si>
  <si>
    <t>Type</t>
  </si>
  <si>
    <t>New to campus</t>
  </si>
  <si>
    <t>New to college</t>
  </si>
  <si>
    <t>Total</t>
  </si>
  <si>
    <t>Pct of college total who are</t>
  </si>
  <si>
    <t>Pct of all undergrads who are in this college</t>
  </si>
  <si>
    <t>Type definitions</t>
  </si>
  <si>
    <t>Entered in fall as a new freshman (registration type Fxx)</t>
  </si>
  <si>
    <t>Entered in fall as a new transfer (registration type Txx)</t>
  </si>
  <si>
    <t>Freshmen plus transfers</t>
  </si>
  <si>
    <t>Freshmen, transfers, and IUT's</t>
  </si>
  <si>
    <t>I changed to V to sort.  V=IUT.  Frosh, transfer.  X=not F or T or IUT</t>
  </si>
  <si>
    <t>Total A&amp;S plus, w/o BU and EN</t>
  </si>
  <si>
    <t>V count not correct.  counts change AS-JR, whereas in projections that was not counted</t>
  </si>
  <si>
    <t>proxy by excluding JR V count, and adding to X count</t>
  </si>
  <si>
    <t>V rev</t>
  </si>
  <si>
    <t>X rev</t>
  </si>
  <si>
    <t>AS+</t>
  </si>
  <si>
    <t>For freshmen, transfers, IUTs, continuing, and total</t>
  </si>
  <si>
    <t>There is one tab per college, plus</t>
  </si>
  <si>
    <t>A campus tab</t>
  </si>
  <si>
    <t>All totals</t>
  </si>
  <si>
    <t>Cum GPA of IUT's</t>
  </si>
  <si>
    <t>Z</t>
  </si>
  <si>
    <t>Cumulative GPA of IUT students</t>
  </si>
  <si>
    <t>IUT as % of A&amp;S prior yr</t>
  </si>
  <si>
    <t>Enrolled in the fall listed; enrolled prior fall in the same CU-Boulder UG college, or readmit</t>
  </si>
  <si>
    <t>Enrolled in the fall listed; enrolled prior fall in a DIFFERENT CU-Boulder UG college.</t>
  </si>
  <si>
    <t>Inputs, From l ir reports time enttype_temp</t>
  </si>
  <si>
    <t>A&amp;S</t>
  </si>
  <si>
    <t>Bus</t>
  </si>
  <si>
    <t>Ed</t>
  </si>
  <si>
    <t>Engin</t>
  </si>
  <si>
    <t>A&amp;P</t>
  </si>
  <si>
    <t>Music</t>
  </si>
  <si>
    <t>Freshmen</t>
  </si>
  <si>
    <t>Plot, new freshmen by college over time</t>
  </si>
  <si>
    <t>AllUG</t>
  </si>
  <si>
    <t>For X-axis labels</t>
  </si>
  <si>
    <t>cat</t>
  </si>
  <si>
    <t>college</t>
  </si>
  <si>
    <t>Plot, all UG by college over time</t>
  </si>
  <si>
    <t>CMCI</t>
  </si>
  <si>
    <t>CU Boulder undergraduate colleges -- Fall headcount enrollment profiles over time</t>
  </si>
  <si>
    <t>Office of Data Analytics - L:\ir\reports\time\enttype</t>
  </si>
  <si>
    <t>Blake Redabaugh</t>
  </si>
  <si>
    <t>IR@Colorado.edu</t>
  </si>
  <si>
    <r>
      <rPr>
        <b/>
        <sz val="10"/>
        <rFont val="Arial"/>
        <family val="2"/>
      </rPr>
      <t>College</t>
    </r>
    <r>
      <rPr>
        <sz val="10"/>
        <rFont val="Arial"/>
        <family val="2"/>
      </rPr>
      <t xml:space="preserve">: Only student's first college (on CUSIS) considered.  This undercounts A&amp;S somewhat. </t>
    </r>
  </si>
  <si>
    <t>AS-plus is A&amp;S plus ENVD, Education, CMCI, and Music</t>
  </si>
  <si>
    <t>ENVD</t>
  </si>
  <si>
    <t>CRSS</t>
  </si>
  <si>
    <t>Starting in fall 2019 students in Pre-Business, Pre-Engineering and Exploratory Studies are in the 'Program in Exploratory Studies' school/ college (see tab 'Exp Studies')</t>
  </si>
  <si>
    <r>
      <rPr>
        <b/>
        <sz val="10"/>
        <rFont val="Arial"/>
        <family val="2"/>
      </rPr>
      <t>Population</t>
    </r>
    <r>
      <rPr>
        <sz val="10"/>
        <rFont val="Arial"/>
        <family val="2"/>
      </rPr>
      <t xml:space="preserve">: Undergraduates enrolled at fall census in CU Boulder undergrad colleges.  Reciprocal students excluded.  </t>
    </r>
  </si>
  <si>
    <t>A tab for AS plus: A&amp;S plus CMCI/Journalism, Architecture &amp; Planning, Exploratory Studies, Education and Music.  For use with 2001 projections</t>
  </si>
  <si>
    <t>September, 2023 - updated each year after fall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</si>
</sst>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MS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right"/>
    </xf>
    <xf numFmtId="164" fontId="1" fillId="0" borderId="0" xfId="1" applyNumberFormat="1"/>
    <xf numFmtId="9" fontId="1" fillId="0" borderId="0" xfId="3"/>
    <xf numFmtId="0" fontId="0" fillId="0" borderId="0" xfId="0" applyFill="1"/>
    <xf numFmtId="164" fontId="1" fillId="0" borderId="0" xfId="1" applyNumberFormat="1" applyFont="1" applyAlignment="1">
      <alignment wrapText="1"/>
    </xf>
    <xf numFmtId="9" fontId="1" fillId="0" borderId="0" xfId="3" applyAlignment="1">
      <alignment wrapText="1"/>
    </xf>
    <xf numFmtId="9" fontId="1" fillId="0" borderId="0" xfId="3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9" fontId="0" fillId="0" borderId="0" xfId="0" applyNumberFormat="1"/>
    <xf numFmtId="164" fontId="1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quotePrefix="1" applyNumberFormat="1"/>
    <xf numFmtId="2" fontId="1" fillId="0" borderId="0" xfId="1" applyNumberFormat="1"/>
    <xf numFmtId="49" fontId="0" fillId="0" borderId="0" xfId="0" quotePrefix="1" applyNumberFormat="1"/>
    <xf numFmtId="165" fontId="1" fillId="0" borderId="0" xfId="3" applyNumberFormat="1"/>
    <xf numFmtId="49" fontId="1" fillId="0" borderId="0" xfId="1" applyNumberFormat="1" applyFont="1" applyAlignment="1">
      <alignment wrapText="1"/>
    </xf>
    <xf numFmtId="0" fontId="0" fillId="0" borderId="0" xfId="0" applyNumberFormat="1"/>
    <xf numFmtId="0" fontId="6" fillId="0" borderId="0" xfId="0" quotePrefix="1" applyFont="1"/>
    <xf numFmtId="0" fontId="0" fillId="0" borderId="0" xfId="0" quotePrefix="1" applyNumberFormat="1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Fill="1"/>
    <xf numFmtId="49" fontId="0" fillId="0" borderId="0" xfId="0" applyNumberFormat="1" applyFill="1"/>
    <xf numFmtId="0" fontId="6" fillId="0" borderId="0" xfId="0" applyFont="1"/>
    <xf numFmtId="0" fontId="5" fillId="0" borderId="0" xfId="2"/>
    <xf numFmtId="0" fontId="0" fillId="0" borderId="0" xfId="0" applyFill="1" applyBorder="1"/>
    <xf numFmtId="3" fontId="0" fillId="0" borderId="0" xfId="0" applyNumberFormat="1"/>
    <xf numFmtId="2" fontId="0" fillId="0" borderId="0" xfId="0" applyNumberFormat="1"/>
    <xf numFmtId="2" fontId="0" fillId="0" borderId="1" xfId="0" applyNumberFormat="1" applyBorder="1"/>
    <xf numFmtId="16" fontId="1" fillId="0" borderId="0" xfId="0" applyNumberFormat="1" applyFont="1"/>
    <xf numFmtId="0" fontId="1" fillId="0" borderId="0" xfId="0" applyFont="1"/>
    <xf numFmtId="0" fontId="0" fillId="0" borderId="0" xfId="0" applyBorder="1"/>
    <xf numFmtId="0" fontId="0" fillId="0" borderId="1" xfId="0" quotePrefix="1" applyNumberFormat="1" applyBorder="1"/>
    <xf numFmtId="0" fontId="0" fillId="0" borderId="1" xfId="0" applyBorder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E4A9F7"/>
      <color rgb="FFF4ACF1"/>
      <color rgb="FF996600"/>
      <color rgb="FF009900"/>
      <color rgb="FF33CCCC"/>
      <color rgb="FFFF66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Headcount in this college</a:t>
            </a:r>
          </a:p>
        </c:rich>
      </c:tx>
      <c:layout>
        <c:manualLayout>
          <c:xMode val="edge"/>
          <c:yMode val="edge"/>
          <c:x val="0.22988547424799893"/>
          <c:y val="1.54321278702437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7359211923518"/>
          <c:y val="0.1111114460100972"/>
          <c:w val="0.82528920907239822"/>
          <c:h val="0.83950870318740112"/>
        </c:manualLayout>
      </c:layout>
      <c:lineChart>
        <c:grouping val="standard"/>
        <c:varyColors val="0"/>
        <c:ser>
          <c:idx val="0"/>
          <c:order val="0"/>
          <c:tx>
            <c:v>New Frosh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'A&amp;S'!$C$2:$AI$2</c:f>
              <c:numCache>
                <c:formatCode>_(* #,##0_);_(* \(#,##0\);_(* "-"??_);_(@_)</c:formatCode>
                <c:ptCount val="33"/>
                <c:pt idx="0">
                  <c:v>2419</c:v>
                </c:pt>
                <c:pt idx="1">
                  <c:v>2581</c:v>
                </c:pt>
                <c:pt idx="2">
                  <c:v>2449</c:v>
                </c:pt>
                <c:pt idx="3">
                  <c:v>2563</c:v>
                </c:pt>
                <c:pt idx="4">
                  <c:v>3087</c:v>
                </c:pt>
                <c:pt idx="5">
                  <c:v>2836</c:v>
                </c:pt>
                <c:pt idx="6">
                  <c:v>3021</c:v>
                </c:pt>
                <c:pt idx="7">
                  <c:v>3021</c:v>
                </c:pt>
                <c:pt idx="8">
                  <c:v>3199</c:v>
                </c:pt>
                <c:pt idx="9">
                  <c:v>3614</c:v>
                </c:pt>
                <c:pt idx="10">
                  <c:v>3510</c:v>
                </c:pt>
                <c:pt idx="11">
                  <c:v>3752</c:v>
                </c:pt>
                <c:pt idx="12">
                  <c:v>3991</c:v>
                </c:pt>
                <c:pt idx="13">
                  <c:v>3545</c:v>
                </c:pt>
                <c:pt idx="14">
                  <c:v>3399</c:v>
                </c:pt>
                <c:pt idx="15">
                  <c:v>4016</c:v>
                </c:pt>
                <c:pt idx="16">
                  <c:v>3855</c:v>
                </c:pt>
                <c:pt idx="17">
                  <c:v>4087</c:v>
                </c:pt>
                <c:pt idx="18">
                  <c:v>3977</c:v>
                </c:pt>
                <c:pt idx="19">
                  <c:v>3645</c:v>
                </c:pt>
                <c:pt idx="20">
                  <c:v>4000</c:v>
                </c:pt>
                <c:pt idx="21">
                  <c:v>3715</c:v>
                </c:pt>
                <c:pt idx="22">
                  <c:v>4052</c:v>
                </c:pt>
                <c:pt idx="23">
                  <c:v>4000</c:v>
                </c:pt>
                <c:pt idx="24">
                  <c:v>4271</c:v>
                </c:pt>
                <c:pt idx="25">
                  <c:v>4386</c:v>
                </c:pt>
                <c:pt idx="26">
                  <c:v>4634</c:v>
                </c:pt>
                <c:pt idx="27">
                  <c:v>4619</c:v>
                </c:pt>
                <c:pt idx="28">
                  <c:v>3207</c:v>
                </c:pt>
                <c:pt idx="29">
                  <c:v>2504</c:v>
                </c:pt>
                <c:pt idx="30">
                  <c:v>2811</c:v>
                </c:pt>
                <c:pt idx="31">
                  <c:v>2974</c:v>
                </c:pt>
                <c:pt idx="32">
                  <c:v>3004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26-40D6-8B73-73A26F0CCCFD}"/>
            </c:ext>
          </c:extLst>
        </c:ser>
        <c:ser>
          <c:idx val="1"/>
          <c:order val="1"/>
          <c:tx>
            <c:v>Transfers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'A&amp;S'!$C$3:$AI$3</c:f>
              <c:numCache>
                <c:formatCode>_(* #,##0_);_(* \(#,##0\);_(* "-"??_);_(@_)</c:formatCode>
                <c:ptCount val="33"/>
                <c:pt idx="0">
                  <c:v>1421</c:v>
                </c:pt>
                <c:pt idx="1">
                  <c:v>1147</c:v>
                </c:pt>
                <c:pt idx="2">
                  <c:v>1372</c:v>
                </c:pt>
                <c:pt idx="3">
                  <c:v>1361</c:v>
                </c:pt>
                <c:pt idx="4">
                  <c:v>1109</c:v>
                </c:pt>
                <c:pt idx="5">
                  <c:v>1177</c:v>
                </c:pt>
                <c:pt idx="6">
                  <c:v>1187</c:v>
                </c:pt>
                <c:pt idx="7">
                  <c:v>1069</c:v>
                </c:pt>
                <c:pt idx="8">
                  <c:v>1138</c:v>
                </c:pt>
                <c:pt idx="9">
                  <c:v>1050</c:v>
                </c:pt>
                <c:pt idx="10">
                  <c:v>1051</c:v>
                </c:pt>
                <c:pt idx="11">
                  <c:v>1108</c:v>
                </c:pt>
                <c:pt idx="12">
                  <c:v>1173</c:v>
                </c:pt>
                <c:pt idx="13">
                  <c:v>1092</c:v>
                </c:pt>
                <c:pt idx="14">
                  <c:v>996</c:v>
                </c:pt>
                <c:pt idx="15">
                  <c:v>938</c:v>
                </c:pt>
                <c:pt idx="16">
                  <c:v>1046</c:v>
                </c:pt>
                <c:pt idx="17">
                  <c:v>1053</c:v>
                </c:pt>
                <c:pt idx="18">
                  <c:v>1076</c:v>
                </c:pt>
                <c:pt idx="19">
                  <c:v>905</c:v>
                </c:pt>
                <c:pt idx="20">
                  <c:v>984</c:v>
                </c:pt>
                <c:pt idx="21">
                  <c:v>902</c:v>
                </c:pt>
                <c:pt idx="22">
                  <c:v>1029</c:v>
                </c:pt>
                <c:pt idx="23">
                  <c:v>1000</c:v>
                </c:pt>
                <c:pt idx="24">
                  <c:v>837</c:v>
                </c:pt>
                <c:pt idx="25">
                  <c:v>876</c:v>
                </c:pt>
                <c:pt idx="26">
                  <c:v>997</c:v>
                </c:pt>
                <c:pt idx="27">
                  <c:v>1079</c:v>
                </c:pt>
                <c:pt idx="28">
                  <c:v>1076</c:v>
                </c:pt>
                <c:pt idx="29">
                  <c:v>683</c:v>
                </c:pt>
                <c:pt idx="30">
                  <c:v>711</c:v>
                </c:pt>
                <c:pt idx="31">
                  <c:v>624</c:v>
                </c:pt>
                <c:pt idx="32">
                  <c:v>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26-40D6-8B73-73A26F0CCCFD}"/>
            </c:ext>
          </c:extLst>
        </c:ser>
        <c:ser>
          <c:idx val="2"/>
          <c:order val="2"/>
          <c:tx>
            <c:v>IUT's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'A&amp;S'!$C$4:$AI$4</c:f>
              <c:numCache>
                <c:formatCode>_(* #,##0_);_(* \(#,##0\);_(* "-"??_);_(@_)</c:formatCode>
                <c:ptCount val="33"/>
                <c:pt idx="0">
                  <c:v>209</c:v>
                </c:pt>
                <c:pt idx="1">
                  <c:v>221</c:v>
                </c:pt>
                <c:pt idx="2">
                  <c:v>171</c:v>
                </c:pt>
                <c:pt idx="3">
                  <c:v>189</c:v>
                </c:pt>
                <c:pt idx="4">
                  <c:v>150</c:v>
                </c:pt>
                <c:pt idx="5">
                  <c:v>163</c:v>
                </c:pt>
                <c:pt idx="6">
                  <c:v>128</c:v>
                </c:pt>
                <c:pt idx="7">
                  <c:v>120</c:v>
                </c:pt>
                <c:pt idx="8">
                  <c:v>152</c:v>
                </c:pt>
                <c:pt idx="9">
                  <c:v>188</c:v>
                </c:pt>
                <c:pt idx="10">
                  <c:v>193</c:v>
                </c:pt>
                <c:pt idx="11">
                  <c:v>272</c:v>
                </c:pt>
                <c:pt idx="12">
                  <c:v>224</c:v>
                </c:pt>
                <c:pt idx="13">
                  <c:v>213</c:v>
                </c:pt>
                <c:pt idx="14">
                  <c:v>209</c:v>
                </c:pt>
                <c:pt idx="15">
                  <c:v>221</c:v>
                </c:pt>
                <c:pt idx="16">
                  <c:v>180</c:v>
                </c:pt>
                <c:pt idx="17">
                  <c:v>223</c:v>
                </c:pt>
                <c:pt idx="18">
                  <c:v>253</c:v>
                </c:pt>
                <c:pt idx="19">
                  <c:v>267</c:v>
                </c:pt>
                <c:pt idx="20">
                  <c:v>261</c:v>
                </c:pt>
                <c:pt idx="21">
                  <c:v>205</c:v>
                </c:pt>
                <c:pt idx="22">
                  <c:v>247</c:v>
                </c:pt>
                <c:pt idx="23">
                  <c:v>227</c:v>
                </c:pt>
                <c:pt idx="24">
                  <c:v>218</c:v>
                </c:pt>
                <c:pt idx="25">
                  <c:v>223</c:v>
                </c:pt>
                <c:pt idx="26">
                  <c:v>219</c:v>
                </c:pt>
                <c:pt idx="27">
                  <c:v>249</c:v>
                </c:pt>
                <c:pt idx="28">
                  <c:v>239</c:v>
                </c:pt>
                <c:pt idx="29">
                  <c:v>356</c:v>
                </c:pt>
                <c:pt idx="30">
                  <c:v>535</c:v>
                </c:pt>
                <c:pt idx="31">
                  <c:v>677</c:v>
                </c:pt>
                <c:pt idx="32">
                  <c:v>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26-40D6-8B73-73A26F0CCCFD}"/>
            </c:ext>
          </c:extLst>
        </c:ser>
        <c:ser>
          <c:idx val="3"/>
          <c:order val="3"/>
          <c:tx>
            <c:v>Contin/readm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'A&amp;S'!$C$5:$AI$5</c:f>
              <c:numCache>
                <c:formatCode>_(* #,##0_);_(* \(#,##0\);_(* "-"??_);_(@_)</c:formatCode>
                <c:ptCount val="33"/>
                <c:pt idx="0">
                  <c:v>10155</c:v>
                </c:pt>
                <c:pt idx="1">
                  <c:v>9913</c:v>
                </c:pt>
                <c:pt idx="2">
                  <c:v>9844</c:v>
                </c:pt>
                <c:pt idx="3">
                  <c:v>9614</c:v>
                </c:pt>
                <c:pt idx="4">
                  <c:v>9358</c:v>
                </c:pt>
                <c:pt idx="5">
                  <c:v>9597</c:v>
                </c:pt>
                <c:pt idx="6">
                  <c:v>9736</c:v>
                </c:pt>
                <c:pt idx="7">
                  <c:v>9801</c:v>
                </c:pt>
                <c:pt idx="8">
                  <c:v>9749</c:v>
                </c:pt>
                <c:pt idx="9">
                  <c:v>9773</c:v>
                </c:pt>
                <c:pt idx="10">
                  <c:v>10227</c:v>
                </c:pt>
                <c:pt idx="11">
                  <c:v>10642</c:v>
                </c:pt>
                <c:pt idx="12">
                  <c:v>11392</c:v>
                </c:pt>
                <c:pt idx="13">
                  <c:v>11871</c:v>
                </c:pt>
                <c:pt idx="14">
                  <c:v>11649</c:v>
                </c:pt>
                <c:pt idx="15">
                  <c:v>11348</c:v>
                </c:pt>
                <c:pt idx="16">
                  <c:v>11438</c:v>
                </c:pt>
                <c:pt idx="17">
                  <c:v>11700</c:v>
                </c:pt>
                <c:pt idx="18">
                  <c:v>12161</c:v>
                </c:pt>
                <c:pt idx="19">
                  <c:v>12291</c:v>
                </c:pt>
                <c:pt idx="20">
                  <c:v>11762</c:v>
                </c:pt>
                <c:pt idx="21">
                  <c:v>11435</c:v>
                </c:pt>
                <c:pt idx="22">
                  <c:v>11003</c:v>
                </c:pt>
                <c:pt idx="23">
                  <c:v>11064</c:v>
                </c:pt>
                <c:pt idx="24">
                  <c:v>10331</c:v>
                </c:pt>
                <c:pt idx="25">
                  <c:v>10524</c:v>
                </c:pt>
                <c:pt idx="26">
                  <c:v>10852</c:v>
                </c:pt>
                <c:pt idx="27">
                  <c:v>11187</c:v>
                </c:pt>
                <c:pt idx="28">
                  <c:v>11262</c:v>
                </c:pt>
                <c:pt idx="29">
                  <c:v>10531</c:v>
                </c:pt>
                <c:pt idx="30">
                  <c:v>9527</c:v>
                </c:pt>
                <c:pt idx="31">
                  <c:v>9000</c:v>
                </c:pt>
                <c:pt idx="32">
                  <c:v>9109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26-40D6-8B73-73A26F0CCCFD}"/>
            </c:ext>
          </c:extLst>
        </c:ser>
        <c:ser>
          <c:idx val="4"/>
          <c:order val="4"/>
          <c:tx>
            <c:v>New to campus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'A&amp;S'!$C$6:$AI$6</c:f>
              <c:numCache>
                <c:formatCode>_(* #,##0_);_(* \(#,##0\);_(* "-"??_);_(@_)</c:formatCode>
                <c:ptCount val="33"/>
                <c:pt idx="0">
                  <c:v>3840</c:v>
                </c:pt>
                <c:pt idx="1">
                  <c:v>3728</c:v>
                </c:pt>
                <c:pt idx="2">
                  <c:v>3821</c:v>
                </c:pt>
                <c:pt idx="3">
                  <c:v>3924</c:v>
                </c:pt>
                <c:pt idx="4">
                  <c:v>4196</c:v>
                </c:pt>
                <c:pt idx="5">
                  <c:v>4013</c:v>
                </c:pt>
                <c:pt idx="6">
                  <c:v>4208</c:v>
                </c:pt>
                <c:pt idx="7">
                  <c:v>4090</c:v>
                </c:pt>
                <c:pt idx="8">
                  <c:v>4337</c:v>
                </c:pt>
                <c:pt idx="9">
                  <c:v>4664</c:v>
                </c:pt>
                <c:pt idx="10">
                  <c:v>4561</c:v>
                </c:pt>
                <c:pt idx="11">
                  <c:v>4860</c:v>
                </c:pt>
                <c:pt idx="12">
                  <c:v>5164</c:v>
                </c:pt>
                <c:pt idx="13">
                  <c:v>4637</c:v>
                </c:pt>
                <c:pt idx="14">
                  <c:v>4395</c:v>
                </c:pt>
                <c:pt idx="15">
                  <c:v>4954</c:v>
                </c:pt>
                <c:pt idx="16">
                  <c:v>4901</c:v>
                </c:pt>
                <c:pt idx="17">
                  <c:v>5140</c:v>
                </c:pt>
                <c:pt idx="18">
                  <c:v>5053</c:v>
                </c:pt>
                <c:pt idx="19">
                  <c:v>4550</c:v>
                </c:pt>
                <c:pt idx="20">
                  <c:v>4984</c:v>
                </c:pt>
                <c:pt idx="21">
                  <c:v>4617</c:v>
                </c:pt>
                <c:pt idx="22">
                  <c:v>5081</c:v>
                </c:pt>
                <c:pt idx="23">
                  <c:v>5000</c:v>
                </c:pt>
                <c:pt idx="24">
                  <c:v>5108</c:v>
                </c:pt>
                <c:pt idx="25">
                  <c:v>5262</c:v>
                </c:pt>
                <c:pt idx="26">
                  <c:v>5631</c:v>
                </c:pt>
                <c:pt idx="27">
                  <c:v>5698</c:v>
                </c:pt>
                <c:pt idx="28">
                  <c:v>4283</c:v>
                </c:pt>
                <c:pt idx="29">
                  <c:v>3187</c:v>
                </c:pt>
                <c:pt idx="30">
                  <c:v>3522</c:v>
                </c:pt>
                <c:pt idx="31">
                  <c:v>3598</c:v>
                </c:pt>
                <c:pt idx="32">
                  <c:v>3676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26-40D6-8B73-73A26F0CCCFD}"/>
            </c:ext>
          </c:extLst>
        </c:ser>
        <c:ser>
          <c:idx val="5"/>
          <c:order val="5"/>
          <c:tx>
            <c:v>New to college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'A&amp;S'!$C$7:$AI$7</c:f>
              <c:numCache>
                <c:formatCode>_(* #,##0_);_(* \(#,##0\);_(* "-"??_);_(@_)</c:formatCode>
                <c:ptCount val="33"/>
                <c:pt idx="0">
                  <c:v>4049</c:v>
                </c:pt>
                <c:pt idx="1">
                  <c:v>3949</c:v>
                </c:pt>
                <c:pt idx="2">
                  <c:v>3992</c:v>
                </c:pt>
                <c:pt idx="3">
                  <c:v>4113</c:v>
                </c:pt>
                <c:pt idx="4">
                  <c:v>4346</c:v>
                </c:pt>
                <c:pt idx="5">
                  <c:v>4176</c:v>
                </c:pt>
                <c:pt idx="6">
                  <c:v>4336</c:v>
                </c:pt>
                <c:pt idx="7">
                  <c:v>4210</c:v>
                </c:pt>
                <c:pt idx="8">
                  <c:v>4489</c:v>
                </c:pt>
                <c:pt idx="9">
                  <c:v>4852</c:v>
                </c:pt>
                <c:pt idx="10">
                  <c:v>4754</c:v>
                </c:pt>
                <c:pt idx="11">
                  <c:v>5132</c:v>
                </c:pt>
                <c:pt idx="12">
                  <c:v>5388</c:v>
                </c:pt>
                <c:pt idx="13">
                  <c:v>4850</c:v>
                </c:pt>
                <c:pt idx="14">
                  <c:v>4604</c:v>
                </c:pt>
                <c:pt idx="15">
                  <c:v>5175</c:v>
                </c:pt>
                <c:pt idx="16">
                  <c:v>5081</c:v>
                </c:pt>
                <c:pt idx="17">
                  <c:v>5363</c:v>
                </c:pt>
                <c:pt idx="18">
                  <c:v>5306</c:v>
                </c:pt>
                <c:pt idx="19">
                  <c:v>4817</c:v>
                </c:pt>
                <c:pt idx="20">
                  <c:v>5245</c:v>
                </c:pt>
                <c:pt idx="21">
                  <c:v>4822</c:v>
                </c:pt>
                <c:pt idx="22">
                  <c:v>5328</c:v>
                </c:pt>
                <c:pt idx="23">
                  <c:v>5227</c:v>
                </c:pt>
                <c:pt idx="24">
                  <c:v>5326</c:v>
                </c:pt>
                <c:pt idx="25">
                  <c:v>5485</c:v>
                </c:pt>
                <c:pt idx="26">
                  <c:v>5850</c:v>
                </c:pt>
                <c:pt idx="27">
                  <c:v>5947</c:v>
                </c:pt>
                <c:pt idx="28">
                  <c:v>4522</c:v>
                </c:pt>
                <c:pt idx="29">
                  <c:v>3543</c:v>
                </c:pt>
                <c:pt idx="30">
                  <c:v>4057</c:v>
                </c:pt>
                <c:pt idx="31">
                  <c:v>4275</c:v>
                </c:pt>
                <c:pt idx="32">
                  <c:v>4338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26-40D6-8B73-73A26F0CCCFD}"/>
            </c:ext>
          </c:extLst>
        </c:ser>
        <c:ser>
          <c:idx val="6"/>
          <c:order val="6"/>
          <c:tx>
            <c:v>Total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'A&amp;S'!$C$8:$AI$8</c:f>
              <c:numCache>
                <c:formatCode>_(* #,##0_);_(* \(#,##0\);_(* "-"??_);_(@_)</c:formatCode>
                <c:ptCount val="33"/>
                <c:pt idx="0">
                  <c:v>14204</c:v>
                </c:pt>
                <c:pt idx="1">
                  <c:v>13862</c:v>
                </c:pt>
                <c:pt idx="2">
                  <c:v>13836</c:v>
                </c:pt>
                <c:pt idx="3">
                  <c:v>13727</c:v>
                </c:pt>
                <c:pt idx="4">
                  <c:v>13704</c:v>
                </c:pt>
                <c:pt idx="5">
                  <c:v>13773</c:v>
                </c:pt>
                <c:pt idx="6">
                  <c:v>14072</c:v>
                </c:pt>
                <c:pt idx="7">
                  <c:v>14011</c:v>
                </c:pt>
                <c:pt idx="8">
                  <c:v>14238</c:v>
                </c:pt>
                <c:pt idx="9">
                  <c:v>14625</c:v>
                </c:pt>
                <c:pt idx="10">
                  <c:v>14981</c:v>
                </c:pt>
                <c:pt idx="11">
                  <c:v>15774</c:v>
                </c:pt>
                <c:pt idx="12">
                  <c:v>16780</c:v>
                </c:pt>
                <c:pt idx="13">
                  <c:v>16721</c:v>
                </c:pt>
                <c:pt idx="14">
                  <c:v>16253</c:v>
                </c:pt>
                <c:pt idx="15">
                  <c:v>16523</c:v>
                </c:pt>
                <c:pt idx="16">
                  <c:v>16519</c:v>
                </c:pt>
                <c:pt idx="17">
                  <c:v>17063</c:v>
                </c:pt>
                <c:pt idx="18">
                  <c:v>17467</c:v>
                </c:pt>
                <c:pt idx="19">
                  <c:v>17108</c:v>
                </c:pt>
                <c:pt idx="20">
                  <c:v>17007</c:v>
                </c:pt>
                <c:pt idx="21">
                  <c:v>16257</c:v>
                </c:pt>
                <c:pt idx="22">
                  <c:v>16331</c:v>
                </c:pt>
                <c:pt idx="23">
                  <c:v>16291</c:v>
                </c:pt>
                <c:pt idx="24">
                  <c:v>15657</c:v>
                </c:pt>
                <c:pt idx="25">
                  <c:v>16009</c:v>
                </c:pt>
                <c:pt idx="26">
                  <c:v>16702</c:v>
                </c:pt>
                <c:pt idx="27">
                  <c:v>17134</c:v>
                </c:pt>
                <c:pt idx="28">
                  <c:v>15784</c:v>
                </c:pt>
                <c:pt idx="29">
                  <c:v>14074</c:v>
                </c:pt>
                <c:pt idx="30">
                  <c:v>13584</c:v>
                </c:pt>
                <c:pt idx="31">
                  <c:v>13275</c:v>
                </c:pt>
                <c:pt idx="32">
                  <c:v>13447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26-40D6-8B73-73A26F0CC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167488"/>
        <c:axId val="562167096"/>
      </c:lineChart>
      <c:catAx>
        <c:axId val="5621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167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62167096"/>
        <c:scaling>
          <c:orientation val="minMax"/>
          <c:max val="1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167488"/>
        <c:crosses val="autoZero"/>
        <c:crossBetween val="between"/>
        <c:majorUnit val="3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&amp;L&amp;Z&amp;F&amp;C&amp;A&amp;R&amp;D</c:oddFooter>
    </c:headerFooter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Pct of campus undergrads in this college</a:t>
            </a:r>
          </a:p>
        </c:rich>
      </c:tx>
      <c:layout>
        <c:manualLayout>
          <c:xMode val="edge"/>
          <c:yMode val="edge"/>
          <c:x val="0.13786784004940558"/>
          <c:y val="1.543209876543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529477762987711E-2"/>
          <c:y val="0.11419787506593324"/>
          <c:w val="0.70220651263653266"/>
          <c:h val="0.76543440584733635"/>
        </c:manualLayout>
      </c:layout>
      <c:lineChart>
        <c:grouping val="standard"/>
        <c:varyColors val="0"/>
        <c:ser>
          <c:idx val="0"/>
          <c:order val="0"/>
          <c:tx>
            <c:v>New frosh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ENVD!$C$22:$AI$22</c:f>
              <c:numCache>
                <c:formatCode>0%</c:formatCode>
                <c:ptCount val="33"/>
                <c:pt idx="0">
                  <c:v>2.1777003484320559E-2</c:v>
                </c:pt>
                <c:pt idx="1">
                  <c:v>1.9145394006659266E-2</c:v>
                </c:pt>
                <c:pt idx="2">
                  <c:v>2.1827706635622817E-2</c:v>
                </c:pt>
                <c:pt idx="3">
                  <c:v>2.6922009436580626E-2</c:v>
                </c:pt>
                <c:pt idx="4">
                  <c:v>2.4390243902439025E-2</c:v>
                </c:pt>
                <c:pt idx="5">
                  <c:v>2.5303643724696356E-2</c:v>
                </c:pt>
                <c:pt idx="6">
                  <c:v>2.3305084745762712E-2</c:v>
                </c:pt>
                <c:pt idx="7">
                  <c:v>2.4994160242933893E-2</c:v>
                </c:pt>
                <c:pt idx="8">
                  <c:v>2.9347349978098992E-2</c:v>
                </c:pt>
                <c:pt idx="9">
                  <c:v>2.8851815505397449E-2</c:v>
                </c:pt>
                <c:pt idx="10">
                  <c:v>3.0710558008831795E-2</c:v>
                </c:pt>
                <c:pt idx="11">
                  <c:v>3.2276015581524764E-2</c:v>
                </c:pt>
                <c:pt idx="12">
                  <c:v>3.1771674744211095E-2</c:v>
                </c:pt>
                <c:pt idx="13">
                  <c:v>3.6395484624367459E-2</c:v>
                </c:pt>
                <c:pt idx="14">
                  <c:v>3.0756940283602957E-2</c:v>
                </c:pt>
                <c:pt idx="15">
                  <c:v>2.8841018337190671E-2</c:v>
                </c:pt>
                <c:pt idx="16">
                  <c:v>3.0423042304230423E-2</c:v>
                </c:pt>
                <c:pt idx="17">
                  <c:v>2.7258700497171266E-2</c:v>
                </c:pt>
                <c:pt idx="18">
                  <c:v>2.3917376336292807E-2</c:v>
                </c:pt>
                <c:pt idx="19">
                  <c:v>2.4806201550387597E-2</c:v>
                </c:pt>
                <c:pt idx="20">
                  <c:v>2.3132615221613986E-2</c:v>
                </c:pt>
                <c:pt idx="21">
                  <c:v>2.029621503017005E-2</c:v>
                </c:pt>
                <c:pt idx="22">
                  <c:v>1.403148528405202E-2</c:v>
                </c:pt>
                <c:pt idx="23">
                  <c:v>1.3460555460896235E-2</c:v>
                </c:pt>
                <c:pt idx="24">
                  <c:v>1.6269329896907218E-2</c:v>
                </c:pt>
                <c:pt idx="25">
                  <c:v>1.6306879950302843E-2</c:v>
                </c:pt>
                <c:pt idx="26">
                  <c:v>1.9634703196347032E-2</c:v>
                </c:pt>
                <c:pt idx="27">
                  <c:v>1.7012386211013281E-2</c:v>
                </c:pt>
                <c:pt idx="28">
                  <c:v>1.3496415014761703E-2</c:v>
                </c:pt>
                <c:pt idx="29">
                  <c:v>1.707239962061334E-2</c:v>
                </c:pt>
                <c:pt idx="30">
                  <c:v>2.0050125313283207E-2</c:v>
                </c:pt>
                <c:pt idx="31">
                  <c:v>1.5902054601745003E-2</c:v>
                </c:pt>
                <c:pt idx="32">
                  <c:v>2.0938245428041347E-2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51-4705-81C0-6AE3DC5B7958}"/>
            </c:ext>
          </c:extLst>
        </c:ser>
        <c:ser>
          <c:idx val="1"/>
          <c:order val="1"/>
          <c:tx>
            <c:v>Transfers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ENVD!$C$23:$AI$23</c:f>
              <c:numCache>
                <c:formatCode>0%</c:formatCode>
                <c:ptCount val="33"/>
                <c:pt idx="0">
                  <c:v>1.9897669130187607E-2</c:v>
                </c:pt>
                <c:pt idx="1">
                  <c:v>2.5429553264604811E-2</c:v>
                </c:pt>
                <c:pt idx="2">
                  <c:v>2.8490028490028491E-2</c:v>
                </c:pt>
                <c:pt idx="3">
                  <c:v>2.441860465116279E-2</c:v>
                </c:pt>
                <c:pt idx="4">
                  <c:v>1.8169112508735149E-2</c:v>
                </c:pt>
                <c:pt idx="5">
                  <c:v>1.9876627827278958E-2</c:v>
                </c:pt>
                <c:pt idx="6">
                  <c:v>2.9510395707578806E-2</c:v>
                </c:pt>
                <c:pt idx="7">
                  <c:v>2.4886877828054297E-2</c:v>
                </c:pt>
                <c:pt idx="8">
                  <c:v>3.4818941504178275E-2</c:v>
                </c:pt>
                <c:pt idx="9">
                  <c:v>3.8518518518518521E-2</c:v>
                </c:pt>
                <c:pt idx="10">
                  <c:v>4.4011544011544008E-2</c:v>
                </c:pt>
                <c:pt idx="11">
                  <c:v>4.3902439024390241E-2</c:v>
                </c:pt>
                <c:pt idx="12">
                  <c:v>3.7991858887381276E-2</c:v>
                </c:pt>
                <c:pt idx="13">
                  <c:v>3.3496161898115842E-2</c:v>
                </c:pt>
                <c:pt idx="14">
                  <c:v>3.2282859338970023E-2</c:v>
                </c:pt>
                <c:pt idx="15">
                  <c:v>4.1901692183722805E-2</c:v>
                </c:pt>
                <c:pt idx="16">
                  <c:v>5.0886661526599847E-2</c:v>
                </c:pt>
                <c:pt idx="17">
                  <c:v>4.6282245827010619E-2</c:v>
                </c:pt>
                <c:pt idx="18">
                  <c:v>4.8600883652430045E-2</c:v>
                </c:pt>
                <c:pt idx="19">
                  <c:v>4.2844901456726647E-2</c:v>
                </c:pt>
                <c:pt idx="20">
                  <c:v>4.9230769230769231E-2</c:v>
                </c:pt>
                <c:pt idx="21">
                  <c:v>2.6778242677824266E-2</c:v>
                </c:pt>
                <c:pt idx="22">
                  <c:v>1.5479876160990712E-2</c:v>
                </c:pt>
                <c:pt idx="23">
                  <c:v>1.676829268292683E-2</c:v>
                </c:pt>
                <c:pt idx="24">
                  <c:v>2.323503127792672E-2</c:v>
                </c:pt>
                <c:pt idx="25">
                  <c:v>1.7456359102244388E-2</c:v>
                </c:pt>
                <c:pt idx="26">
                  <c:v>2.1527777777777778E-2</c:v>
                </c:pt>
                <c:pt idx="27">
                  <c:v>1.7879161528976572E-2</c:v>
                </c:pt>
                <c:pt idx="28">
                  <c:v>1.4790996784565916E-2</c:v>
                </c:pt>
                <c:pt idx="29">
                  <c:v>1.6323633782824698E-2</c:v>
                </c:pt>
                <c:pt idx="30">
                  <c:v>1.227390180878553E-2</c:v>
                </c:pt>
                <c:pt idx="31">
                  <c:v>1.4809590973201692E-2</c:v>
                </c:pt>
                <c:pt idx="32">
                  <c:v>1.1198945981554678E-2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51-4705-81C0-6AE3DC5B7958}"/>
            </c:ext>
          </c:extLst>
        </c:ser>
        <c:ser>
          <c:idx val="2"/>
          <c:order val="2"/>
          <c:tx>
            <c:v>IUT's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ENVD!$C$24:$AI$24</c:f>
              <c:numCache>
                <c:formatCode>0%</c:formatCode>
                <c:ptCount val="33"/>
                <c:pt idx="0">
                  <c:v>7.7529566360052565E-2</c:v>
                </c:pt>
                <c:pt idx="1">
                  <c:v>6.0324825986078884E-2</c:v>
                </c:pt>
                <c:pt idx="2">
                  <c:v>4.5706371191135735E-2</c:v>
                </c:pt>
                <c:pt idx="3">
                  <c:v>7.3643410852713184E-2</c:v>
                </c:pt>
                <c:pt idx="4">
                  <c:v>5.5312954876273655E-2</c:v>
                </c:pt>
                <c:pt idx="5">
                  <c:v>7.5609756097560973E-2</c:v>
                </c:pt>
                <c:pt idx="6">
                  <c:v>6.7776456599286564E-2</c:v>
                </c:pt>
                <c:pt idx="7">
                  <c:v>4.8863636363636366E-2</c:v>
                </c:pt>
                <c:pt idx="8">
                  <c:v>4.4340723453908985E-2</c:v>
                </c:pt>
                <c:pt idx="9">
                  <c:v>7.371794871794872E-2</c:v>
                </c:pt>
                <c:pt idx="10">
                  <c:v>7.7777777777777779E-2</c:v>
                </c:pt>
                <c:pt idx="11">
                  <c:v>5.8823529411764705E-2</c:v>
                </c:pt>
                <c:pt idx="12">
                  <c:v>6.0240963855421686E-2</c:v>
                </c:pt>
                <c:pt idx="13">
                  <c:v>6.3778580024067388E-2</c:v>
                </c:pt>
                <c:pt idx="14">
                  <c:v>4.0332147093712932E-2</c:v>
                </c:pt>
                <c:pt idx="15">
                  <c:v>4.8484848484848485E-2</c:v>
                </c:pt>
                <c:pt idx="16">
                  <c:v>6.4599483204134361E-2</c:v>
                </c:pt>
                <c:pt idx="17">
                  <c:v>9.171974522292993E-2</c:v>
                </c:pt>
                <c:pt idx="18">
                  <c:v>6.3591022443890269E-2</c:v>
                </c:pt>
                <c:pt idx="19">
                  <c:v>6.8292682926829273E-2</c:v>
                </c:pt>
                <c:pt idx="20">
                  <c:v>2.6097271648873072E-2</c:v>
                </c:pt>
                <c:pt idx="21">
                  <c:v>3.4319526627218933E-2</c:v>
                </c:pt>
                <c:pt idx="22">
                  <c:v>3.3205619412515965E-2</c:v>
                </c:pt>
                <c:pt idx="23">
                  <c:v>3.3142857142857141E-2</c:v>
                </c:pt>
                <c:pt idx="24">
                  <c:v>5.3418803418803416E-2</c:v>
                </c:pt>
                <c:pt idx="25">
                  <c:v>7.1969696969696975E-2</c:v>
                </c:pt>
                <c:pt idx="26">
                  <c:v>4.4334975369458129E-2</c:v>
                </c:pt>
                <c:pt idx="27">
                  <c:v>4.2110874200426439E-2</c:v>
                </c:pt>
                <c:pt idx="28">
                  <c:v>3.215434083601286E-2</c:v>
                </c:pt>
                <c:pt idx="29">
                  <c:v>2.144469525959368E-2</c:v>
                </c:pt>
                <c:pt idx="30">
                  <c:v>2.1727609962904081E-2</c:v>
                </c:pt>
                <c:pt idx="31">
                  <c:v>3.3942558746736295E-2</c:v>
                </c:pt>
                <c:pt idx="32">
                  <c:v>2.3041474654377881E-2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51-4705-81C0-6AE3DC5B7958}"/>
            </c:ext>
          </c:extLst>
        </c:ser>
        <c:ser>
          <c:idx val="3"/>
          <c:order val="3"/>
          <c:tx>
            <c:v>Contin/readm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ENVD!$C$25:$AI$25</c:f>
              <c:numCache>
                <c:formatCode>0%</c:formatCode>
                <c:ptCount val="33"/>
                <c:pt idx="0">
                  <c:v>1.7531750414135835E-2</c:v>
                </c:pt>
                <c:pt idx="1">
                  <c:v>2.013613159387408E-2</c:v>
                </c:pt>
                <c:pt idx="2">
                  <c:v>2.2230113636363635E-2</c:v>
                </c:pt>
                <c:pt idx="3">
                  <c:v>2.4943144303426014E-2</c:v>
                </c:pt>
                <c:pt idx="4">
                  <c:v>2.9575138868037833E-2</c:v>
                </c:pt>
                <c:pt idx="5">
                  <c:v>2.7585699573341178E-2</c:v>
                </c:pt>
                <c:pt idx="6">
                  <c:v>2.8594122319301033E-2</c:v>
                </c:pt>
                <c:pt idx="7">
                  <c:v>2.9739513095322592E-2</c:v>
                </c:pt>
                <c:pt idx="8">
                  <c:v>2.99079754601227E-2</c:v>
                </c:pt>
                <c:pt idx="9">
                  <c:v>2.9786043909942665E-2</c:v>
                </c:pt>
                <c:pt idx="10">
                  <c:v>2.9509504187159377E-2</c:v>
                </c:pt>
                <c:pt idx="11">
                  <c:v>3.2243675524119032E-2</c:v>
                </c:pt>
                <c:pt idx="12">
                  <c:v>3.3663366336633666E-2</c:v>
                </c:pt>
                <c:pt idx="13">
                  <c:v>3.4088282874971114E-2</c:v>
                </c:pt>
                <c:pt idx="14">
                  <c:v>3.5145267104029994E-2</c:v>
                </c:pt>
                <c:pt idx="15">
                  <c:v>3.4402714124159274E-2</c:v>
                </c:pt>
                <c:pt idx="16">
                  <c:v>3.3240339526325165E-2</c:v>
                </c:pt>
                <c:pt idx="17">
                  <c:v>3.517265515632291E-2</c:v>
                </c:pt>
                <c:pt idx="18">
                  <c:v>3.5252975351119632E-2</c:v>
                </c:pt>
                <c:pt idx="19">
                  <c:v>3.2901070275780056E-2</c:v>
                </c:pt>
                <c:pt idx="20">
                  <c:v>3.2800424753701846E-2</c:v>
                </c:pt>
                <c:pt idx="21">
                  <c:v>2.8711862374872624E-2</c:v>
                </c:pt>
                <c:pt idx="22">
                  <c:v>2.5090909090909091E-2</c:v>
                </c:pt>
                <c:pt idx="23">
                  <c:v>1.9687388139840115E-2</c:v>
                </c:pt>
                <c:pt idx="24">
                  <c:v>1.7174619035723208E-2</c:v>
                </c:pt>
                <c:pt idx="25">
                  <c:v>1.7858164959075037E-2</c:v>
                </c:pt>
                <c:pt idx="26">
                  <c:v>2.0456290446418779E-2</c:v>
                </c:pt>
                <c:pt idx="27">
                  <c:v>2.2471304628980976E-2</c:v>
                </c:pt>
                <c:pt idx="28">
                  <c:v>2.190608731508685E-2</c:v>
                </c:pt>
                <c:pt idx="29">
                  <c:v>1.9927071028709362E-2</c:v>
                </c:pt>
                <c:pt idx="30">
                  <c:v>2.0318250142538744E-2</c:v>
                </c:pt>
                <c:pt idx="31">
                  <c:v>2.1050982030923527E-2</c:v>
                </c:pt>
                <c:pt idx="32">
                  <c:v>2.2486497714997923E-2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51-4705-81C0-6AE3DC5B7958}"/>
            </c:ext>
          </c:extLst>
        </c:ser>
        <c:ser>
          <c:idx val="4"/>
          <c:order val="4"/>
          <c:tx>
            <c:v>New to campus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ENVD!$C$26:$AI$26</c:f>
              <c:numCache>
                <c:formatCode>0%</c:formatCode>
                <c:ptCount val="33"/>
                <c:pt idx="0">
                  <c:v>2.1141649048625793E-2</c:v>
                </c:pt>
                <c:pt idx="1">
                  <c:v>2.0952757461949002E-2</c:v>
                </c:pt>
                <c:pt idx="2">
                  <c:v>2.4080138701598922E-2</c:v>
                </c:pt>
                <c:pt idx="3">
                  <c:v>2.6113094119857225E-2</c:v>
                </c:pt>
                <c:pt idx="4">
                  <c:v>2.2804204525209336E-2</c:v>
                </c:pt>
                <c:pt idx="5">
                  <c:v>2.3840325263352429E-2</c:v>
                </c:pt>
                <c:pt idx="6">
                  <c:v>2.4917232967415926E-2</c:v>
                </c:pt>
                <c:pt idx="7">
                  <c:v>2.4968789013732832E-2</c:v>
                </c:pt>
                <c:pt idx="8">
                  <c:v>3.0656447850716428E-2</c:v>
                </c:pt>
                <c:pt idx="9">
                  <c:v>3.0876648564778897E-2</c:v>
                </c:pt>
                <c:pt idx="10">
                  <c:v>3.3605527638190955E-2</c:v>
                </c:pt>
                <c:pt idx="11">
                  <c:v>3.4720187518312337E-2</c:v>
                </c:pt>
                <c:pt idx="12">
                  <c:v>3.3073101490418734E-2</c:v>
                </c:pt>
                <c:pt idx="13">
                  <c:v>3.5763201947953127E-2</c:v>
                </c:pt>
                <c:pt idx="14">
                  <c:v>3.1071655041217502E-2</c:v>
                </c:pt>
                <c:pt idx="15">
                  <c:v>3.120443277923593E-2</c:v>
                </c:pt>
                <c:pt idx="16">
                  <c:v>3.4296555750145945E-2</c:v>
                </c:pt>
                <c:pt idx="17">
                  <c:v>3.0764927982100405E-2</c:v>
                </c:pt>
                <c:pt idx="18">
                  <c:v>2.8791624254762251E-2</c:v>
                </c:pt>
                <c:pt idx="19">
                  <c:v>2.8133396554449186E-2</c:v>
                </c:pt>
                <c:pt idx="20">
                  <c:v>2.8005170185264973E-2</c:v>
                </c:pt>
                <c:pt idx="21">
                  <c:v>2.1458583433373351E-2</c:v>
                </c:pt>
                <c:pt idx="22">
                  <c:v>1.429372197309417E-2</c:v>
                </c:pt>
                <c:pt idx="23">
                  <c:v>1.4064893468876202E-2</c:v>
                </c:pt>
                <c:pt idx="24">
                  <c:v>1.7333151357990993E-2</c:v>
                </c:pt>
                <c:pt idx="25">
                  <c:v>1.6487830410887201E-2</c:v>
                </c:pt>
                <c:pt idx="26">
                  <c:v>1.9975031210986267E-2</c:v>
                </c:pt>
                <c:pt idx="27">
                  <c:v>1.7181304817974287E-2</c:v>
                </c:pt>
                <c:pt idx="28">
                  <c:v>1.3728657129672358E-2</c:v>
                </c:pt>
                <c:pt idx="29">
                  <c:v>1.6936005171299288E-2</c:v>
                </c:pt>
                <c:pt idx="30">
                  <c:v>1.8605209458648422E-2</c:v>
                </c:pt>
                <c:pt idx="31">
                  <c:v>1.5720319099014547E-2</c:v>
                </c:pt>
                <c:pt idx="32">
                  <c:v>1.9307149161518093E-2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51-4705-81C0-6AE3DC5B7958}"/>
            </c:ext>
          </c:extLst>
        </c:ser>
        <c:ser>
          <c:idx val="5"/>
          <c:order val="5"/>
          <c:tx>
            <c:v>New to college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ENVD!$C$27:$AI$27</c:f>
              <c:numCache>
                <c:formatCode>0%</c:formatCode>
                <c:ptCount val="33"/>
                <c:pt idx="0">
                  <c:v>2.8336686787391013E-2</c:v>
                </c:pt>
                <c:pt idx="1">
                  <c:v>2.6684681641614593E-2</c:v>
                </c:pt>
                <c:pt idx="2">
                  <c:v>2.672078471165229E-2</c:v>
                </c:pt>
                <c:pt idx="3">
                  <c:v>3.2146957520091848E-2</c:v>
                </c:pt>
                <c:pt idx="4">
                  <c:v>2.6349206349206348E-2</c:v>
                </c:pt>
                <c:pt idx="5">
                  <c:v>3.0653185684480822E-2</c:v>
                </c:pt>
                <c:pt idx="6">
                  <c:v>3.0395136778115502E-2</c:v>
                </c:pt>
                <c:pt idx="7">
                  <c:v>2.8210266687220594E-2</c:v>
                </c:pt>
                <c:pt idx="8">
                  <c:v>3.2366234144919084E-2</c:v>
                </c:pt>
                <c:pt idx="9">
                  <c:v>3.6309443164882806E-2</c:v>
                </c:pt>
                <c:pt idx="10">
                  <c:v>3.8590136528280861E-2</c:v>
                </c:pt>
                <c:pt idx="11">
                  <c:v>3.7624017523515012E-2</c:v>
                </c:pt>
                <c:pt idx="12">
                  <c:v>3.5936507936507933E-2</c:v>
                </c:pt>
                <c:pt idx="13">
                  <c:v>3.8908403134288033E-2</c:v>
                </c:pt>
                <c:pt idx="14">
                  <c:v>3.2163333799468605E-2</c:v>
                </c:pt>
                <c:pt idx="15">
                  <c:v>3.3060002603149813E-2</c:v>
                </c:pt>
                <c:pt idx="16">
                  <c:v>3.7372147915027534E-2</c:v>
                </c:pt>
                <c:pt idx="17">
                  <c:v>3.6794354838709679E-2</c:v>
                </c:pt>
                <c:pt idx="18">
                  <c:v>3.2426097148066158E-2</c:v>
                </c:pt>
                <c:pt idx="19">
                  <c:v>3.2741010214075834E-2</c:v>
                </c:pt>
                <c:pt idx="20">
                  <c:v>2.7799128875224188E-2</c:v>
                </c:pt>
                <c:pt idx="21">
                  <c:v>2.290584631775203E-2</c:v>
                </c:pt>
                <c:pt idx="22">
                  <c:v>1.616365702740245E-2</c:v>
                </c:pt>
                <c:pt idx="23">
                  <c:v>1.6137040714995034E-2</c:v>
                </c:pt>
                <c:pt idx="24">
                  <c:v>2.1420791480091975E-2</c:v>
                </c:pt>
                <c:pt idx="25">
                  <c:v>2.4659674179870566E-2</c:v>
                </c:pt>
                <c:pt idx="26">
                  <c:v>2.3645424663344291E-2</c:v>
                </c:pt>
                <c:pt idx="27">
                  <c:v>2.1766839886263357E-2</c:v>
                </c:pt>
                <c:pt idx="28">
                  <c:v>1.6531350875476865E-2</c:v>
                </c:pt>
                <c:pt idx="29">
                  <c:v>1.7776375302408751E-2</c:v>
                </c:pt>
                <c:pt idx="30">
                  <c:v>1.9181835975729106E-2</c:v>
                </c:pt>
                <c:pt idx="31">
                  <c:v>1.9063128652169747E-2</c:v>
                </c:pt>
                <c:pt idx="32">
                  <c:v>2.0085582045236226E-2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351-4705-81C0-6AE3DC5B7958}"/>
            </c:ext>
          </c:extLst>
        </c:ser>
        <c:ser>
          <c:idx val="6"/>
          <c:order val="6"/>
          <c:tx>
            <c:v>Total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ENVD!$C$28:$AI$28</c:f>
              <c:numCache>
                <c:formatCode>0%</c:formatCode>
                <c:ptCount val="33"/>
                <c:pt idx="0">
                  <c:v>2.0682573831410131E-2</c:v>
                </c:pt>
                <c:pt idx="1">
                  <c:v>2.2072409488139825E-2</c:v>
                </c:pt>
                <c:pt idx="2">
                  <c:v>2.3558245385885059E-2</c:v>
                </c:pt>
                <c:pt idx="3">
                  <c:v>2.7169505271695052E-2</c:v>
                </c:pt>
                <c:pt idx="4">
                  <c:v>2.8539394557129751E-2</c:v>
                </c:pt>
                <c:pt idx="5">
                  <c:v>2.8549810844892814E-2</c:v>
                </c:pt>
                <c:pt idx="6">
                  <c:v>2.9174213128395909E-2</c:v>
                </c:pt>
                <c:pt idx="7">
                  <c:v>2.9257387247278381E-2</c:v>
                </c:pt>
                <c:pt idx="8">
                  <c:v>3.0703202377022121E-2</c:v>
                </c:pt>
                <c:pt idx="9">
                  <c:v>3.2006641147442699E-2</c:v>
                </c:pt>
                <c:pt idx="10">
                  <c:v>3.2442404607631391E-2</c:v>
                </c:pt>
                <c:pt idx="11">
                  <c:v>3.4024047070862116E-2</c:v>
                </c:pt>
                <c:pt idx="12">
                  <c:v>3.4392828035859822E-2</c:v>
                </c:pt>
                <c:pt idx="13">
                  <c:v>3.5532173209227032E-2</c:v>
                </c:pt>
                <c:pt idx="14">
                  <c:v>3.4264954795029515E-2</c:v>
                </c:pt>
                <c:pt idx="15">
                  <c:v>3.3981375592223494E-2</c:v>
                </c:pt>
                <c:pt idx="16">
                  <c:v>3.4527847015077842E-2</c:v>
                </c:pt>
                <c:pt idx="17">
                  <c:v>3.5685805422647529E-2</c:v>
                </c:pt>
                <c:pt idx="18">
                  <c:v>3.439861460957179E-2</c:v>
                </c:pt>
                <c:pt idx="19">
                  <c:v>3.285495444650488E-2</c:v>
                </c:pt>
                <c:pt idx="20">
                  <c:v>3.1223492345599225E-2</c:v>
                </c:pt>
                <c:pt idx="21">
                  <c:v>2.6909722222222224E-2</c:v>
                </c:pt>
                <c:pt idx="22">
                  <c:v>2.2195831115115278E-2</c:v>
                </c:pt>
                <c:pt idx="23">
                  <c:v>1.8534934321863164E-2</c:v>
                </c:pt>
                <c:pt idx="24">
                  <c:v>1.8619979402677653E-2</c:v>
                </c:pt>
                <c:pt idx="25">
                  <c:v>2.0164188703514545E-2</c:v>
                </c:pt>
                <c:pt idx="26">
                  <c:v>2.1543466473883967E-2</c:v>
                </c:pt>
                <c:pt idx="27">
                  <c:v>2.2221449436639309E-2</c:v>
                </c:pt>
                <c:pt idx="28">
                  <c:v>2.0051309748852282E-2</c:v>
                </c:pt>
                <c:pt idx="29">
                  <c:v>1.9221478362895991E-2</c:v>
                </c:pt>
                <c:pt idx="30">
                  <c:v>1.9924773813154419E-2</c:v>
                </c:pt>
                <c:pt idx="31">
                  <c:v>2.0349525065071157E-2</c:v>
                </c:pt>
                <c:pt idx="32">
                  <c:v>2.1591168137558212E-2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351-4705-81C0-6AE3DC5B7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711568"/>
        <c:axId val="472712352"/>
      </c:lineChart>
      <c:catAx>
        <c:axId val="47271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71235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72712352"/>
        <c:scaling>
          <c:orientation val="minMax"/>
          <c:max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711568"/>
        <c:crosses val="autoZero"/>
        <c:crossBetween val="between"/>
        <c:majorUnit val="0.0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76547784468109"/>
          <c:y val="0.19135867275849777"/>
          <c:w val="0.20404431063764084"/>
          <c:h val="0.617285894818703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Headcount in this college</a:t>
            </a:r>
          </a:p>
        </c:rich>
      </c:tx>
      <c:layout>
        <c:manualLayout>
          <c:xMode val="edge"/>
          <c:yMode val="edge"/>
          <c:x val="0.24183052281863457"/>
          <c:y val="1.543209876543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21807814644214"/>
          <c:y val="0.11419787506593324"/>
          <c:w val="0.85403231811750691"/>
          <c:h val="0.78086655112651648"/>
        </c:manualLayout>
      </c:layout>
      <c:lineChart>
        <c:grouping val="standard"/>
        <c:varyColors val="0"/>
        <c:ser>
          <c:idx val="0"/>
          <c:order val="0"/>
          <c:tx>
            <c:v>New Frosh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CMCI!$C$2:$AI$2</c:f>
              <c:numCache>
                <c:formatCode>_(* #,##0_);_(* \(#,##0\);_(* "-"??_);_(@_)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37</c:v>
                </c:pt>
                <c:pt idx="16">
                  <c:v>46</c:v>
                </c:pt>
                <c:pt idx="17">
                  <c:v>28</c:v>
                </c:pt>
                <c:pt idx="18">
                  <c:v>23</c:v>
                </c:pt>
                <c:pt idx="19">
                  <c:v>15</c:v>
                </c:pt>
                <c:pt idx="20">
                  <c:v>26</c:v>
                </c:pt>
                <c:pt idx="21">
                  <c:v>103</c:v>
                </c:pt>
                <c:pt idx="22">
                  <c:v>92</c:v>
                </c:pt>
                <c:pt idx="23">
                  <c:v>106</c:v>
                </c:pt>
                <c:pt idx="24">
                  <c:v>215</c:v>
                </c:pt>
                <c:pt idx="25">
                  <c:v>246</c:v>
                </c:pt>
                <c:pt idx="26">
                  <c:v>303</c:v>
                </c:pt>
                <c:pt idx="27">
                  <c:v>321</c:v>
                </c:pt>
                <c:pt idx="28">
                  <c:v>341</c:v>
                </c:pt>
                <c:pt idx="29">
                  <c:v>271</c:v>
                </c:pt>
                <c:pt idx="30">
                  <c:v>300</c:v>
                </c:pt>
                <c:pt idx="31">
                  <c:v>324</c:v>
                </c:pt>
                <c:pt idx="32">
                  <c:v>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15-42A0-B0E7-A6A2917AD3C7}"/>
            </c:ext>
          </c:extLst>
        </c:ser>
        <c:ser>
          <c:idx val="1"/>
          <c:order val="1"/>
          <c:tx>
            <c:v>Transfers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CMCI!$C$3:$AI$3</c:f>
              <c:numCache>
                <c:formatCode>_(* #,##0_);_(* \(#,##0\);_(* "-"??_);_(@_)</c:formatCode>
                <c:ptCount val="33"/>
                <c:pt idx="0">
                  <c:v>9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9</c:v>
                </c:pt>
                <c:pt idx="8">
                  <c:v>4</c:v>
                </c:pt>
                <c:pt idx="9">
                  <c:v>8</c:v>
                </c:pt>
                <c:pt idx="10">
                  <c:v>11</c:v>
                </c:pt>
                <c:pt idx="11">
                  <c:v>15</c:v>
                </c:pt>
                <c:pt idx="12">
                  <c:v>10</c:v>
                </c:pt>
                <c:pt idx="13">
                  <c:v>14</c:v>
                </c:pt>
                <c:pt idx="14">
                  <c:v>12</c:v>
                </c:pt>
                <c:pt idx="15">
                  <c:v>5</c:v>
                </c:pt>
                <c:pt idx="16">
                  <c:v>6</c:v>
                </c:pt>
                <c:pt idx="17">
                  <c:v>11</c:v>
                </c:pt>
                <c:pt idx="18">
                  <c:v>14</c:v>
                </c:pt>
                <c:pt idx="19">
                  <c:v>17</c:v>
                </c:pt>
                <c:pt idx="20">
                  <c:v>21</c:v>
                </c:pt>
                <c:pt idx="21">
                  <c:v>31</c:v>
                </c:pt>
                <c:pt idx="22">
                  <c:v>24</c:v>
                </c:pt>
                <c:pt idx="23">
                  <c:v>14</c:v>
                </c:pt>
                <c:pt idx="24">
                  <c:v>28</c:v>
                </c:pt>
                <c:pt idx="25">
                  <c:v>42</c:v>
                </c:pt>
                <c:pt idx="26">
                  <c:v>64</c:v>
                </c:pt>
                <c:pt idx="27">
                  <c:v>70</c:v>
                </c:pt>
                <c:pt idx="28">
                  <c:v>60</c:v>
                </c:pt>
                <c:pt idx="29">
                  <c:v>54</c:v>
                </c:pt>
                <c:pt idx="30">
                  <c:v>71</c:v>
                </c:pt>
                <c:pt idx="31">
                  <c:v>60</c:v>
                </c:pt>
                <c:pt idx="32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15-42A0-B0E7-A6A2917AD3C7}"/>
            </c:ext>
          </c:extLst>
        </c:ser>
        <c:ser>
          <c:idx val="2"/>
          <c:order val="2"/>
          <c:tx>
            <c:v>IUT's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CMCI!$C$4:$AI$4</c:f>
              <c:numCache>
                <c:formatCode>_(* #,##0_);_(* \(#,##0\);_(* "-"??_);_(@_)</c:formatCode>
                <c:ptCount val="33"/>
                <c:pt idx="0">
                  <c:v>154</c:v>
                </c:pt>
                <c:pt idx="1">
                  <c:v>196</c:v>
                </c:pt>
                <c:pt idx="2">
                  <c:v>170</c:v>
                </c:pt>
                <c:pt idx="3">
                  <c:v>167</c:v>
                </c:pt>
                <c:pt idx="4">
                  <c:v>199</c:v>
                </c:pt>
                <c:pt idx="5">
                  <c:v>201</c:v>
                </c:pt>
                <c:pt idx="6">
                  <c:v>190</c:v>
                </c:pt>
                <c:pt idx="7">
                  <c:v>218</c:v>
                </c:pt>
                <c:pt idx="8">
                  <c:v>229</c:v>
                </c:pt>
                <c:pt idx="9">
                  <c:v>348</c:v>
                </c:pt>
                <c:pt idx="10">
                  <c:v>244</c:v>
                </c:pt>
                <c:pt idx="11">
                  <c:v>260</c:v>
                </c:pt>
                <c:pt idx="12">
                  <c:v>230</c:v>
                </c:pt>
                <c:pt idx="13">
                  <c:v>234</c:v>
                </c:pt>
                <c:pt idx="14">
                  <c:v>244</c:v>
                </c:pt>
                <c:pt idx="15">
                  <c:v>251</c:v>
                </c:pt>
                <c:pt idx="16">
                  <c:v>234</c:v>
                </c:pt>
                <c:pt idx="17">
                  <c:v>217</c:v>
                </c:pt>
                <c:pt idx="18">
                  <c:v>255</c:v>
                </c:pt>
                <c:pt idx="19">
                  <c:v>241</c:v>
                </c:pt>
                <c:pt idx="20">
                  <c:v>236</c:v>
                </c:pt>
                <c:pt idx="21">
                  <c:v>243</c:v>
                </c:pt>
                <c:pt idx="22">
                  <c:v>122</c:v>
                </c:pt>
                <c:pt idx="23">
                  <c:v>175</c:v>
                </c:pt>
                <c:pt idx="24">
                  <c:v>150</c:v>
                </c:pt>
                <c:pt idx="25">
                  <c:v>342</c:v>
                </c:pt>
                <c:pt idx="26">
                  <c:v>382</c:v>
                </c:pt>
                <c:pt idx="27">
                  <c:v>589</c:v>
                </c:pt>
                <c:pt idx="28">
                  <c:v>492</c:v>
                </c:pt>
                <c:pt idx="29">
                  <c:v>478</c:v>
                </c:pt>
                <c:pt idx="30">
                  <c:v>500</c:v>
                </c:pt>
                <c:pt idx="31">
                  <c:v>429</c:v>
                </c:pt>
                <c:pt idx="32">
                  <c:v>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15-42A0-B0E7-A6A2917AD3C7}"/>
            </c:ext>
          </c:extLst>
        </c:ser>
        <c:ser>
          <c:idx val="3"/>
          <c:order val="3"/>
          <c:tx>
            <c:v>Contin/readm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CMCI!$C$5:$AI$5</c:f>
              <c:numCache>
                <c:formatCode>_(* #,##0_);_(* \(#,##0\);_(* "-"??_);_(@_)</c:formatCode>
                <c:ptCount val="33"/>
                <c:pt idx="0">
                  <c:v>198</c:v>
                </c:pt>
                <c:pt idx="1">
                  <c:v>173</c:v>
                </c:pt>
                <c:pt idx="2">
                  <c:v>187</c:v>
                </c:pt>
                <c:pt idx="3">
                  <c:v>173</c:v>
                </c:pt>
                <c:pt idx="4">
                  <c:v>157</c:v>
                </c:pt>
                <c:pt idx="5">
                  <c:v>177</c:v>
                </c:pt>
                <c:pt idx="6">
                  <c:v>191</c:v>
                </c:pt>
                <c:pt idx="7">
                  <c:v>170</c:v>
                </c:pt>
                <c:pt idx="8">
                  <c:v>165</c:v>
                </c:pt>
                <c:pt idx="9">
                  <c:v>178</c:v>
                </c:pt>
                <c:pt idx="10">
                  <c:v>318</c:v>
                </c:pt>
                <c:pt idx="11">
                  <c:v>325</c:v>
                </c:pt>
                <c:pt idx="12">
                  <c:v>337</c:v>
                </c:pt>
                <c:pt idx="13">
                  <c:v>313</c:v>
                </c:pt>
                <c:pt idx="14">
                  <c:v>294</c:v>
                </c:pt>
                <c:pt idx="15">
                  <c:v>311</c:v>
                </c:pt>
                <c:pt idx="16">
                  <c:v>314</c:v>
                </c:pt>
                <c:pt idx="17">
                  <c:v>356</c:v>
                </c:pt>
                <c:pt idx="18">
                  <c:v>346</c:v>
                </c:pt>
                <c:pt idx="19">
                  <c:v>380</c:v>
                </c:pt>
                <c:pt idx="20">
                  <c:v>365</c:v>
                </c:pt>
                <c:pt idx="21">
                  <c:v>370</c:v>
                </c:pt>
                <c:pt idx="22">
                  <c:v>420</c:v>
                </c:pt>
                <c:pt idx="23">
                  <c:v>431</c:v>
                </c:pt>
                <c:pt idx="24">
                  <c:v>101</c:v>
                </c:pt>
                <c:pt idx="25">
                  <c:v>1037</c:v>
                </c:pt>
                <c:pt idx="26">
                  <c:v>1048</c:v>
                </c:pt>
                <c:pt idx="27">
                  <c:v>974</c:v>
                </c:pt>
                <c:pt idx="28">
                  <c:v>1241</c:v>
                </c:pt>
                <c:pt idx="29">
                  <c:v>1309</c:v>
                </c:pt>
                <c:pt idx="30">
                  <c:v>1351</c:v>
                </c:pt>
                <c:pt idx="31">
                  <c:v>1393</c:v>
                </c:pt>
                <c:pt idx="32">
                  <c:v>1318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15-42A0-B0E7-A6A2917AD3C7}"/>
            </c:ext>
          </c:extLst>
        </c:ser>
        <c:ser>
          <c:idx val="4"/>
          <c:order val="4"/>
          <c:tx>
            <c:v>New to campus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CMCI!$C$6:$AI$6</c:f>
              <c:numCache>
                <c:formatCode>_(* #,##0_);_(* \(#,##0\);_(* "-"??_);_(@_)</c:formatCode>
                <c:ptCount val="33"/>
                <c:pt idx="0">
                  <c:v>9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9</c:v>
                </c:pt>
                <c:pt idx="8">
                  <c:v>4</c:v>
                </c:pt>
                <c:pt idx="9">
                  <c:v>8</c:v>
                </c:pt>
                <c:pt idx="10">
                  <c:v>11</c:v>
                </c:pt>
                <c:pt idx="11">
                  <c:v>15</c:v>
                </c:pt>
                <c:pt idx="12">
                  <c:v>10</c:v>
                </c:pt>
                <c:pt idx="13">
                  <c:v>14</c:v>
                </c:pt>
                <c:pt idx="14">
                  <c:v>12</c:v>
                </c:pt>
                <c:pt idx="15">
                  <c:v>42</c:v>
                </c:pt>
                <c:pt idx="16">
                  <c:v>52</c:v>
                </c:pt>
                <c:pt idx="17">
                  <c:v>39</c:v>
                </c:pt>
                <c:pt idx="18">
                  <c:v>37</c:v>
                </c:pt>
                <c:pt idx="19">
                  <c:v>32</c:v>
                </c:pt>
                <c:pt idx="20">
                  <c:v>47</c:v>
                </c:pt>
                <c:pt idx="21">
                  <c:v>134</c:v>
                </c:pt>
                <c:pt idx="22">
                  <c:v>116</c:v>
                </c:pt>
                <c:pt idx="23">
                  <c:v>120</c:v>
                </c:pt>
                <c:pt idx="24">
                  <c:v>243</c:v>
                </c:pt>
                <c:pt idx="25">
                  <c:v>288</c:v>
                </c:pt>
                <c:pt idx="26">
                  <c:v>367</c:v>
                </c:pt>
                <c:pt idx="27">
                  <c:v>391</c:v>
                </c:pt>
                <c:pt idx="28">
                  <c:v>401</c:v>
                </c:pt>
                <c:pt idx="29">
                  <c:v>325</c:v>
                </c:pt>
                <c:pt idx="30">
                  <c:v>371</c:v>
                </c:pt>
                <c:pt idx="31">
                  <c:v>384</c:v>
                </c:pt>
                <c:pt idx="32">
                  <c:v>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15-42A0-B0E7-A6A2917AD3C7}"/>
            </c:ext>
          </c:extLst>
        </c:ser>
        <c:ser>
          <c:idx val="5"/>
          <c:order val="5"/>
          <c:tx>
            <c:v>New to college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CMCI!$C$7:$AI$7</c:f>
              <c:numCache>
                <c:formatCode>_(* #,##0_);_(* \(#,##0\);_(* "-"??_);_(@_)</c:formatCode>
                <c:ptCount val="33"/>
                <c:pt idx="0">
                  <c:v>163</c:v>
                </c:pt>
                <c:pt idx="1">
                  <c:v>203</c:v>
                </c:pt>
                <c:pt idx="2">
                  <c:v>176</c:v>
                </c:pt>
                <c:pt idx="3">
                  <c:v>171</c:v>
                </c:pt>
                <c:pt idx="4">
                  <c:v>201</c:v>
                </c:pt>
                <c:pt idx="5">
                  <c:v>206</c:v>
                </c:pt>
                <c:pt idx="6">
                  <c:v>195</c:v>
                </c:pt>
                <c:pt idx="7">
                  <c:v>227</c:v>
                </c:pt>
                <c:pt idx="8">
                  <c:v>233</c:v>
                </c:pt>
                <c:pt idx="9">
                  <c:v>356</c:v>
                </c:pt>
                <c:pt idx="10">
                  <c:v>255</c:v>
                </c:pt>
                <c:pt idx="11">
                  <c:v>275</c:v>
                </c:pt>
                <c:pt idx="12">
                  <c:v>240</c:v>
                </c:pt>
                <c:pt idx="13">
                  <c:v>248</c:v>
                </c:pt>
                <c:pt idx="14">
                  <c:v>256</c:v>
                </c:pt>
                <c:pt idx="15">
                  <c:v>293</c:v>
                </c:pt>
                <c:pt idx="16">
                  <c:v>286</c:v>
                </c:pt>
                <c:pt idx="17">
                  <c:v>256</c:v>
                </c:pt>
                <c:pt idx="18">
                  <c:v>292</c:v>
                </c:pt>
                <c:pt idx="19">
                  <c:v>273</c:v>
                </c:pt>
                <c:pt idx="20">
                  <c:v>283</c:v>
                </c:pt>
                <c:pt idx="21">
                  <c:v>377</c:v>
                </c:pt>
                <c:pt idx="22">
                  <c:v>238</c:v>
                </c:pt>
                <c:pt idx="23">
                  <c:v>295</c:v>
                </c:pt>
                <c:pt idx="24">
                  <c:v>393</c:v>
                </c:pt>
                <c:pt idx="25">
                  <c:v>630</c:v>
                </c:pt>
                <c:pt idx="26">
                  <c:v>749</c:v>
                </c:pt>
                <c:pt idx="27">
                  <c:v>980</c:v>
                </c:pt>
                <c:pt idx="28">
                  <c:v>893</c:v>
                </c:pt>
                <c:pt idx="29">
                  <c:v>803</c:v>
                </c:pt>
                <c:pt idx="30">
                  <c:v>871</c:v>
                </c:pt>
                <c:pt idx="31">
                  <c:v>813</c:v>
                </c:pt>
                <c:pt idx="32">
                  <c:v>1058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15-42A0-B0E7-A6A2917AD3C7}"/>
            </c:ext>
          </c:extLst>
        </c:ser>
        <c:ser>
          <c:idx val="6"/>
          <c:order val="6"/>
          <c:tx>
            <c:v>Total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CMCI!$C$8:$AI$8</c:f>
              <c:numCache>
                <c:formatCode>_(* #,##0_);_(* \(#,##0\);_(* "-"??_);_(@_)</c:formatCode>
                <c:ptCount val="33"/>
                <c:pt idx="0">
                  <c:v>361</c:v>
                </c:pt>
                <c:pt idx="1">
                  <c:v>376</c:v>
                </c:pt>
                <c:pt idx="2">
                  <c:v>363</c:v>
                </c:pt>
                <c:pt idx="3">
                  <c:v>344</c:v>
                </c:pt>
                <c:pt idx="4">
                  <c:v>358</c:v>
                </c:pt>
                <c:pt idx="5">
                  <c:v>383</c:v>
                </c:pt>
                <c:pt idx="6">
                  <c:v>386</c:v>
                </c:pt>
                <c:pt idx="7">
                  <c:v>397</c:v>
                </c:pt>
                <c:pt idx="8">
                  <c:v>398</c:v>
                </c:pt>
                <c:pt idx="9">
                  <c:v>534</c:v>
                </c:pt>
                <c:pt idx="10">
                  <c:v>573</c:v>
                </c:pt>
                <c:pt idx="11">
                  <c:v>600</c:v>
                </c:pt>
                <c:pt idx="12">
                  <c:v>577</c:v>
                </c:pt>
                <c:pt idx="13">
                  <c:v>561</c:v>
                </c:pt>
                <c:pt idx="14">
                  <c:v>550</c:v>
                </c:pt>
                <c:pt idx="15">
                  <c:v>604</c:v>
                </c:pt>
                <c:pt idx="16">
                  <c:v>600</c:v>
                </c:pt>
                <c:pt idx="17">
                  <c:v>612</c:v>
                </c:pt>
                <c:pt idx="18">
                  <c:v>638</c:v>
                </c:pt>
                <c:pt idx="19">
                  <c:v>653</c:v>
                </c:pt>
                <c:pt idx="20">
                  <c:v>648</c:v>
                </c:pt>
                <c:pt idx="21">
                  <c:v>747</c:v>
                </c:pt>
                <c:pt idx="22">
                  <c:v>658</c:v>
                </c:pt>
                <c:pt idx="23">
                  <c:v>726</c:v>
                </c:pt>
                <c:pt idx="24">
                  <c:v>494</c:v>
                </c:pt>
                <c:pt idx="25">
                  <c:v>1667</c:v>
                </c:pt>
                <c:pt idx="26">
                  <c:v>1797</c:v>
                </c:pt>
                <c:pt idx="27">
                  <c:v>1954</c:v>
                </c:pt>
                <c:pt idx="28">
                  <c:v>2134</c:v>
                </c:pt>
                <c:pt idx="29">
                  <c:v>2112</c:v>
                </c:pt>
                <c:pt idx="30">
                  <c:v>2222</c:v>
                </c:pt>
                <c:pt idx="31">
                  <c:v>2206</c:v>
                </c:pt>
                <c:pt idx="32">
                  <c:v>2376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15-42A0-B0E7-A6A2917A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717600"/>
        <c:axId val="372008536"/>
      </c:lineChart>
      <c:catAx>
        <c:axId val="4727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008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72008536"/>
        <c:scaling>
          <c:orientation val="minMax"/>
          <c:max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717600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Pct of campus undergrads in this college</a:t>
            </a:r>
          </a:p>
        </c:rich>
      </c:tx>
      <c:layout>
        <c:manualLayout>
          <c:xMode val="edge"/>
          <c:yMode val="edge"/>
          <c:x val="0.14044968713511571"/>
          <c:y val="1.543209876543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887804833444579E-2"/>
          <c:y val="0.1111114460100972"/>
          <c:w val="0.6816491866536214"/>
          <c:h val="0.76852083490317236"/>
        </c:manualLayout>
      </c:layout>
      <c:lineChart>
        <c:grouping val="standard"/>
        <c:varyColors val="0"/>
        <c:ser>
          <c:idx val="0"/>
          <c:order val="0"/>
          <c:tx>
            <c:v>New frosh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CMCI!$C$22:$AI$22</c:f>
              <c:numCache>
                <c:formatCode>0%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6.5871461634324372E-3</c:v>
                </c:pt>
                <c:pt idx="16">
                  <c:v>8.2808280828082816E-3</c:v>
                </c:pt>
                <c:pt idx="17">
                  <c:v>4.8002743013886504E-3</c:v>
                </c:pt>
                <c:pt idx="18">
                  <c:v>4.1674216343540495E-3</c:v>
                </c:pt>
                <c:pt idx="19">
                  <c:v>2.9069767441860465E-3</c:v>
                </c:pt>
                <c:pt idx="20">
                  <c:v>4.5912060745188065E-3</c:v>
                </c:pt>
                <c:pt idx="21">
                  <c:v>1.883342475772536E-2</c:v>
                </c:pt>
                <c:pt idx="22">
                  <c:v>1.5742642026009581E-2</c:v>
                </c:pt>
                <c:pt idx="23">
                  <c:v>1.8060998466518999E-2</c:v>
                </c:pt>
                <c:pt idx="24">
                  <c:v>3.4632731958762888E-2</c:v>
                </c:pt>
                <c:pt idx="25">
                  <c:v>3.8204690169280943E-2</c:v>
                </c:pt>
                <c:pt idx="26">
                  <c:v>4.6118721461187215E-2</c:v>
                </c:pt>
                <c:pt idx="27">
                  <c:v>4.7903298015221606E-2</c:v>
                </c:pt>
                <c:pt idx="28">
                  <c:v>4.7940390833684801E-2</c:v>
                </c:pt>
                <c:pt idx="29">
                  <c:v>4.2839076825798295E-2</c:v>
                </c:pt>
                <c:pt idx="30">
                  <c:v>4.4228217602830605E-2</c:v>
                </c:pt>
                <c:pt idx="31">
                  <c:v>4.5595271601463552E-2</c:v>
                </c:pt>
                <c:pt idx="32">
                  <c:v>5.1683010866684337E-2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60-40BA-98DD-546CD79DB269}"/>
            </c:ext>
          </c:extLst>
        </c:ser>
        <c:ser>
          <c:idx val="1"/>
          <c:order val="1"/>
          <c:tx>
            <c:v>Transfers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CMCI!$C$23:$AI$23</c:f>
              <c:numCache>
                <c:formatCode>0%</c:formatCode>
                <c:ptCount val="33"/>
                <c:pt idx="0">
                  <c:v>5.1165434906196702E-3</c:v>
                </c:pt>
                <c:pt idx="1">
                  <c:v>4.8109965635738834E-3</c:v>
                </c:pt>
                <c:pt idx="2">
                  <c:v>3.4188034188034188E-3</c:v>
                </c:pt>
                <c:pt idx="3">
                  <c:v>2.3255813953488372E-3</c:v>
                </c:pt>
                <c:pt idx="4">
                  <c:v>1.397624039133473E-3</c:v>
                </c:pt>
                <c:pt idx="5">
                  <c:v>3.4270047978067169E-3</c:v>
                </c:pt>
                <c:pt idx="6">
                  <c:v>3.3534540576794099E-3</c:v>
                </c:pt>
                <c:pt idx="7">
                  <c:v>6.7873303167420816E-3</c:v>
                </c:pt>
                <c:pt idx="8">
                  <c:v>2.7855153203342618E-3</c:v>
                </c:pt>
                <c:pt idx="9">
                  <c:v>5.9259259259259256E-3</c:v>
                </c:pt>
                <c:pt idx="10">
                  <c:v>7.9365079365079361E-3</c:v>
                </c:pt>
                <c:pt idx="11">
                  <c:v>1.0452961672473868E-2</c:v>
                </c:pt>
                <c:pt idx="12">
                  <c:v>6.7842605156037995E-3</c:v>
                </c:pt>
                <c:pt idx="13">
                  <c:v>9.7697138869504534E-3</c:v>
                </c:pt>
                <c:pt idx="14">
                  <c:v>9.2236740968485772E-3</c:v>
                </c:pt>
                <c:pt idx="15">
                  <c:v>4.0290088638195E-3</c:v>
                </c:pt>
                <c:pt idx="16">
                  <c:v>4.6260601387818042E-3</c:v>
                </c:pt>
                <c:pt idx="17">
                  <c:v>8.3459787556904395E-3</c:v>
                </c:pt>
                <c:pt idx="18">
                  <c:v>1.0309278350515464E-2</c:v>
                </c:pt>
                <c:pt idx="19">
                  <c:v>1.456726649528706E-2</c:v>
                </c:pt>
                <c:pt idx="20">
                  <c:v>1.6153846153846154E-2</c:v>
                </c:pt>
                <c:pt idx="21">
                  <c:v>2.5941422594142258E-2</c:v>
                </c:pt>
                <c:pt idx="22">
                  <c:v>1.8575851393188854E-2</c:v>
                </c:pt>
                <c:pt idx="23">
                  <c:v>1.0670731707317074E-2</c:v>
                </c:pt>
                <c:pt idx="24">
                  <c:v>2.5022341376228777E-2</c:v>
                </c:pt>
                <c:pt idx="25">
                  <c:v>3.4912718204488775E-2</c:v>
                </c:pt>
                <c:pt idx="26">
                  <c:v>4.4444444444444446E-2</c:v>
                </c:pt>
                <c:pt idx="27">
                  <c:v>4.3156596794081382E-2</c:v>
                </c:pt>
                <c:pt idx="28">
                  <c:v>3.8585209003215437E-2</c:v>
                </c:pt>
                <c:pt idx="29">
                  <c:v>3.8325053229240597E-2</c:v>
                </c:pt>
                <c:pt idx="30">
                  <c:v>4.5865633074935401E-2</c:v>
                </c:pt>
                <c:pt idx="31">
                  <c:v>4.2313117066290547E-2</c:v>
                </c:pt>
                <c:pt idx="32">
                  <c:v>3.8866930171278E-2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60-40BA-98DD-546CD79DB269}"/>
            </c:ext>
          </c:extLst>
        </c:ser>
        <c:ser>
          <c:idx val="2"/>
          <c:order val="2"/>
          <c:tx>
            <c:v>IUT's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CMCI!$C$24:$AI$24</c:f>
              <c:numCache>
                <c:formatCode>0%</c:formatCode>
                <c:ptCount val="33"/>
                <c:pt idx="0">
                  <c:v>0.202365308804205</c:v>
                </c:pt>
                <c:pt idx="1">
                  <c:v>0.22737819025522041</c:v>
                </c:pt>
                <c:pt idx="2">
                  <c:v>0.23545706371191136</c:v>
                </c:pt>
                <c:pt idx="3">
                  <c:v>0.2157622739018088</c:v>
                </c:pt>
                <c:pt idx="4">
                  <c:v>0.28966521106259097</c:v>
                </c:pt>
                <c:pt idx="5">
                  <c:v>0.24512195121951219</c:v>
                </c:pt>
                <c:pt idx="6">
                  <c:v>0.22592152199762189</c:v>
                </c:pt>
                <c:pt idx="7">
                  <c:v>0.24772727272727274</c:v>
                </c:pt>
                <c:pt idx="8">
                  <c:v>0.26721120186697783</c:v>
                </c:pt>
                <c:pt idx="9">
                  <c:v>0.37179487179487181</c:v>
                </c:pt>
                <c:pt idx="10">
                  <c:v>0.3012345679012346</c:v>
                </c:pt>
                <c:pt idx="11">
                  <c:v>0.27807486631016043</c:v>
                </c:pt>
                <c:pt idx="12">
                  <c:v>0.27710843373493976</c:v>
                </c:pt>
                <c:pt idx="13">
                  <c:v>0.28158844765342961</c:v>
                </c:pt>
                <c:pt idx="14">
                  <c:v>0.28944246737841045</c:v>
                </c:pt>
                <c:pt idx="15">
                  <c:v>0.30424242424242426</c:v>
                </c:pt>
                <c:pt idx="16">
                  <c:v>0.30232558139534882</c:v>
                </c:pt>
                <c:pt idx="17">
                  <c:v>0.27643312101910827</c:v>
                </c:pt>
                <c:pt idx="18">
                  <c:v>0.31795511221945139</c:v>
                </c:pt>
                <c:pt idx="19">
                  <c:v>0.29390243902439023</c:v>
                </c:pt>
                <c:pt idx="20">
                  <c:v>0.27995255041518385</c:v>
                </c:pt>
                <c:pt idx="21">
                  <c:v>0.28757396449704142</c:v>
                </c:pt>
                <c:pt idx="22">
                  <c:v>0.15581098339719029</c:v>
                </c:pt>
                <c:pt idx="23">
                  <c:v>0.2</c:v>
                </c:pt>
                <c:pt idx="24">
                  <c:v>0.16025641025641027</c:v>
                </c:pt>
                <c:pt idx="25">
                  <c:v>0.25909090909090909</c:v>
                </c:pt>
                <c:pt idx="26">
                  <c:v>0.26882477128782545</c:v>
                </c:pt>
                <c:pt idx="27">
                  <c:v>0.31396588486140725</c:v>
                </c:pt>
                <c:pt idx="28">
                  <c:v>0.31639871382636658</c:v>
                </c:pt>
                <c:pt idx="29">
                  <c:v>0.26975169300225732</c:v>
                </c:pt>
                <c:pt idx="30">
                  <c:v>0.26497085320614733</c:v>
                </c:pt>
                <c:pt idx="31">
                  <c:v>0.22402088772845952</c:v>
                </c:pt>
                <c:pt idx="32">
                  <c:v>0.25513196480938416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60-40BA-98DD-546CD79DB269}"/>
            </c:ext>
          </c:extLst>
        </c:ser>
        <c:ser>
          <c:idx val="3"/>
          <c:order val="3"/>
          <c:tx>
            <c:v>Contin/readm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CMCI!$C$25:$AI$25</c:f>
              <c:numCache>
                <c:formatCode>0%</c:formatCode>
                <c:ptCount val="33"/>
                <c:pt idx="0">
                  <c:v>1.3666482606294864E-2</c:v>
                </c:pt>
                <c:pt idx="1">
                  <c:v>1.2266023823028927E-2</c:v>
                </c:pt>
                <c:pt idx="2">
                  <c:v>1.328125E-2</c:v>
                </c:pt>
                <c:pt idx="3">
                  <c:v>1.2691658719096178E-2</c:v>
                </c:pt>
                <c:pt idx="4">
                  <c:v>1.1785017264674973E-2</c:v>
                </c:pt>
                <c:pt idx="5">
                  <c:v>1.3020450198617037E-2</c:v>
                </c:pt>
                <c:pt idx="6">
                  <c:v>1.3791609502491154E-2</c:v>
                </c:pt>
                <c:pt idx="7">
                  <c:v>1.2066150897863582E-2</c:v>
                </c:pt>
                <c:pt idx="8">
                  <c:v>1.1503067484662576E-2</c:v>
                </c:pt>
                <c:pt idx="9">
                  <c:v>1.2445811774576982E-2</c:v>
                </c:pt>
                <c:pt idx="10">
                  <c:v>2.1135185431343878E-2</c:v>
                </c:pt>
                <c:pt idx="11">
                  <c:v>2.0709870642961831E-2</c:v>
                </c:pt>
                <c:pt idx="12">
                  <c:v>2.0222022202220222E-2</c:v>
                </c:pt>
                <c:pt idx="13">
                  <c:v>1.8084122948925353E-2</c:v>
                </c:pt>
                <c:pt idx="14">
                  <c:v>1.7221180880974695E-2</c:v>
                </c:pt>
                <c:pt idx="15">
                  <c:v>1.8510802928397119E-2</c:v>
                </c:pt>
                <c:pt idx="16">
                  <c:v>1.863833323440375E-2</c:v>
                </c:pt>
                <c:pt idx="17">
                  <c:v>2.0765282314512367E-2</c:v>
                </c:pt>
                <c:pt idx="18">
                  <c:v>1.951604715437983E-2</c:v>
                </c:pt>
                <c:pt idx="19">
                  <c:v>2.1518772297412083E-2</c:v>
                </c:pt>
                <c:pt idx="20">
                  <c:v>2.1532652940829448E-2</c:v>
                </c:pt>
                <c:pt idx="21">
                  <c:v>2.2178265300005995E-2</c:v>
                </c:pt>
                <c:pt idx="22">
                  <c:v>2.5454545454545455E-2</c:v>
                </c:pt>
                <c:pt idx="23">
                  <c:v>2.5712922085669967E-2</c:v>
                </c:pt>
                <c:pt idx="24">
                  <c:v>6.3077691731201601E-3</c:v>
                </c:pt>
                <c:pt idx="25">
                  <c:v>5.9355503405643641E-2</c:v>
                </c:pt>
                <c:pt idx="26">
                  <c:v>5.7475046616211473E-2</c:v>
                </c:pt>
                <c:pt idx="27">
                  <c:v>5.2486932154981951E-2</c:v>
                </c:pt>
                <c:pt idx="28">
                  <c:v>6.3965774960053609E-2</c:v>
                </c:pt>
                <c:pt idx="29">
                  <c:v>6.7228185506650912E-2</c:v>
                </c:pt>
                <c:pt idx="30">
                  <c:v>7.0025397812678178E-2</c:v>
                </c:pt>
                <c:pt idx="31">
                  <c:v>7.2764312578353529E-2</c:v>
                </c:pt>
                <c:pt idx="32">
                  <c:v>6.8446198587453266E-2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60-40BA-98DD-546CD79DB269}"/>
            </c:ext>
          </c:extLst>
        </c:ser>
        <c:ser>
          <c:idx val="4"/>
          <c:order val="4"/>
          <c:tx>
            <c:v>New to campus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CMCI!$C$26:$AI$26</c:f>
              <c:numCache>
                <c:formatCode>0%</c:formatCode>
                <c:ptCount val="33"/>
                <c:pt idx="0">
                  <c:v>1.7297712857966558E-3</c:v>
                </c:pt>
                <c:pt idx="1">
                  <c:v>1.3836726625815379E-3</c:v>
                </c:pt>
                <c:pt idx="2">
                  <c:v>1.1558466576767482E-3</c:v>
                </c:pt>
                <c:pt idx="3">
                  <c:v>7.5145594589517192E-4</c:v>
                </c:pt>
                <c:pt idx="4">
                  <c:v>3.5631569570639587E-4</c:v>
                </c:pt>
                <c:pt idx="5">
                  <c:v>9.2404361485862131E-4</c:v>
                </c:pt>
                <c:pt idx="6">
                  <c:v>8.7123192193761976E-4</c:v>
                </c:pt>
                <c:pt idx="7">
                  <c:v>1.6051364365971107E-3</c:v>
                </c:pt>
                <c:pt idx="8">
                  <c:v>6.6644451849383541E-4</c:v>
                </c:pt>
                <c:pt idx="9">
                  <c:v>1.2412723041117144E-3</c:v>
                </c:pt>
                <c:pt idx="10">
                  <c:v>1.7273869346733669E-3</c:v>
                </c:pt>
                <c:pt idx="11">
                  <c:v>2.1974802226779958E-3</c:v>
                </c:pt>
                <c:pt idx="12">
                  <c:v>1.4194464158977999E-3</c:v>
                </c:pt>
                <c:pt idx="13">
                  <c:v>2.130573733069548E-3</c:v>
                </c:pt>
                <c:pt idx="14">
                  <c:v>1.9023462270133164E-3</c:v>
                </c:pt>
                <c:pt idx="15">
                  <c:v>6.1242344706911632E-3</c:v>
                </c:pt>
                <c:pt idx="16">
                  <c:v>7.5890251021599534E-3</c:v>
                </c:pt>
                <c:pt idx="17">
                  <c:v>5.4537826877359809E-3</c:v>
                </c:pt>
                <c:pt idx="18">
                  <c:v>5.3802530173040573E-3</c:v>
                </c:pt>
                <c:pt idx="19">
                  <c:v>5.0576892682155841E-3</c:v>
                </c:pt>
                <c:pt idx="20">
                  <c:v>6.7499640959356602E-3</c:v>
                </c:pt>
                <c:pt idx="21">
                  <c:v>2.0108043217286913E-2</c:v>
                </c:pt>
                <c:pt idx="22">
                  <c:v>1.6255605381165918E-2</c:v>
                </c:pt>
                <c:pt idx="23">
                  <c:v>1.6710764517476676E-2</c:v>
                </c:pt>
                <c:pt idx="24">
                  <c:v>3.3165006141667806E-2</c:v>
                </c:pt>
                <c:pt idx="25">
                  <c:v>3.768646951059932E-2</c:v>
                </c:pt>
                <c:pt idx="26">
                  <c:v>4.5817727840199753E-2</c:v>
                </c:pt>
                <c:pt idx="27">
                  <c:v>4.6978253033761866E-2</c:v>
                </c:pt>
                <c:pt idx="28">
                  <c:v>4.6262113520996767E-2</c:v>
                </c:pt>
                <c:pt idx="29">
                  <c:v>4.2016806722689079E-2</c:v>
                </c:pt>
                <c:pt idx="30">
                  <c:v>4.4532469091345575E-2</c:v>
                </c:pt>
                <c:pt idx="31">
                  <c:v>4.5049272641952139E-2</c:v>
                </c:pt>
                <c:pt idx="32">
                  <c:v>4.9536628420123567E-2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60-40BA-98DD-546CD79DB269}"/>
            </c:ext>
          </c:extLst>
        </c:ser>
        <c:ser>
          <c:idx val="5"/>
          <c:order val="5"/>
          <c:tx>
            <c:v>New to college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CMCI!$C$27:$AI$27</c:f>
              <c:numCache>
                <c:formatCode>0%</c:formatCode>
                <c:ptCount val="33"/>
                <c:pt idx="0">
                  <c:v>2.7330650570087191E-2</c:v>
                </c:pt>
                <c:pt idx="1">
                  <c:v>3.4284749197770643E-2</c:v>
                </c:pt>
                <c:pt idx="2">
                  <c:v>2.976492474209369E-2</c:v>
                </c:pt>
                <c:pt idx="3">
                  <c:v>2.8046580285386254E-2</c:v>
                </c:pt>
                <c:pt idx="4">
                  <c:v>3.1904761904761908E-2</c:v>
                </c:pt>
                <c:pt idx="5">
                  <c:v>3.3060503931953138E-2</c:v>
                </c:pt>
                <c:pt idx="6">
                  <c:v>2.9635258358662615E-2</c:v>
                </c:pt>
                <c:pt idx="7">
                  <c:v>3.4993063049175273E-2</c:v>
                </c:pt>
                <c:pt idx="8">
                  <c:v>3.3969966467415076E-2</c:v>
                </c:pt>
                <c:pt idx="9">
                  <c:v>4.823194689066522E-2</c:v>
                </c:pt>
                <c:pt idx="10">
                  <c:v>3.5525215937587069E-2</c:v>
                </c:pt>
                <c:pt idx="11">
                  <c:v>3.5433578147145983E-2</c:v>
                </c:pt>
                <c:pt idx="12">
                  <c:v>3.0476190476190476E-2</c:v>
                </c:pt>
                <c:pt idx="13">
                  <c:v>3.3504458254525804E-2</c:v>
                </c:pt>
                <c:pt idx="14">
                  <c:v>3.5799188924625927E-2</c:v>
                </c:pt>
                <c:pt idx="15">
                  <c:v>3.813614473512951E-2</c:v>
                </c:pt>
                <c:pt idx="16">
                  <c:v>3.750327825858904E-2</c:v>
                </c:pt>
                <c:pt idx="17">
                  <c:v>3.2258064516129031E-2</c:v>
                </c:pt>
                <c:pt idx="18">
                  <c:v>3.8025784607370751E-2</c:v>
                </c:pt>
                <c:pt idx="19">
                  <c:v>3.8197845249755141E-2</c:v>
                </c:pt>
                <c:pt idx="20">
                  <c:v>3.6254163464002051E-2</c:v>
                </c:pt>
                <c:pt idx="21">
                  <c:v>5.0206418963909975E-2</c:v>
                </c:pt>
                <c:pt idx="22">
                  <c:v>3.0054299785326428E-2</c:v>
                </c:pt>
                <c:pt idx="23">
                  <c:v>3.6618669314796425E-2</c:v>
                </c:pt>
                <c:pt idx="24">
                  <c:v>4.7561418371051677E-2</c:v>
                </c:pt>
                <c:pt idx="25">
                  <c:v>7.0296808748047307E-2</c:v>
                </c:pt>
                <c:pt idx="26">
                  <c:v>7.9418937546389567E-2</c:v>
                </c:pt>
                <c:pt idx="27">
                  <c:v>9.608785175017158E-2</c:v>
                </c:pt>
                <c:pt idx="28">
                  <c:v>8.7352049300596687E-2</c:v>
                </c:pt>
                <c:pt idx="29">
                  <c:v>8.4464079099610817E-2</c:v>
                </c:pt>
                <c:pt idx="30">
                  <c:v>8.5241730279898217E-2</c:v>
                </c:pt>
                <c:pt idx="31">
                  <c:v>7.7881023086502535E-2</c:v>
                </c:pt>
                <c:pt idx="32">
                  <c:v>9.2393677408086627E-2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60-40BA-98DD-546CD79DB269}"/>
            </c:ext>
          </c:extLst>
        </c:ser>
        <c:ser>
          <c:idx val="6"/>
          <c:order val="6"/>
          <c:tx>
            <c:v>Total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CMCI!$C$28:$AI$28</c:f>
              <c:numCache>
                <c:formatCode>0%</c:formatCode>
                <c:ptCount val="33"/>
                <c:pt idx="0">
                  <c:v>1.7651085468413846E-2</c:v>
                </c:pt>
                <c:pt idx="1">
                  <c:v>1.8776529338327092E-2</c:v>
                </c:pt>
                <c:pt idx="2">
                  <c:v>1.8156354724153452E-2</c:v>
                </c:pt>
                <c:pt idx="3">
                  <c:v>1.7437145174371452E-2</c:v>
                </c:pt>
                <c:pt idx="4">
                  <c:v>1.824482723473652E-2</c:v>
                </c:pt>
                <c:pt idx="5">
                  <c:v>1.931904161412358E-2</c:v>
                </c:pt>
                <c:pt idx="6">
                  <c:v>1.8894708502618825E-2</c:v>
                </c:pt>
                <c:pt idx="7">
                  <c:v>1.9294323483670297E-2</c:v>
                </c:pt>
                <c:pt idx="8">
                  <c:v>1.8770928642173279E-2</c:v>
                </c:pt>
                <c:pt idx="9">
                  <c:v>2.462758843333487E-2</c:v>
                </c:pt>
                <c:pt idx="10">
                  <c:v>2.5782937365010798E-2</c:v>
                </c:pt>
                <c:pt idx="11">
                  <c:v>2.5581990278843694E-2</c:v>
                </c:pt>
                <c:pt idx="12">
                  <c:v>2.3512632436837815E-2</c:v>
                </c:pt>
                <c:pt idx="13">
                  <c:v>2.2703358963982193E-2</c:v>
                </c:pt>
                <c:pt idx="14">
                  <c:v>2.2705692936465342E-2</c:v>
                </c:pt>
                <c:pt idx="15">
                  <c:v>2.4669171703969938E-2</c:v>
                </c:pt>
                <c:pt idx="16">
                  <c:v>2.4516814448575983E-2</c:v>
                </c:pt>
                <c:pt idx="17">
                  <c:v>2.4401913875598084E-2</c:v>
                </c:pt>
                <c:pt idx="18">
                  <c:v>2.5110201511335011E-2</c:v>
                </c:pt>
                <c:pt idx="19">
                  <c:v>2.6324276384745625E-2</c:v>
                </c:pt>
                <c:pt idx="20">
                  <c:v>2.6174415316880074E-2</c:v>
                </c:pt>
                <c:pt idx="21">
                  <c:v>3.0877976190476192E-2</c:v>
                </c:pt>
                <c:pt idx="22">
                  <c:v>2.6946230394365042E-2</c:v>
                </c:pt>
                <c:pt idx="23">
                  <c:v>2.9252961560157949E-2</c:v>
                </c:pt>
                <c:pt idx="24">
                  <c:v>2.0350154479917611E-2</c:v>
                </c:pt>
                <c:pt idx="25">
                  <c:v>6.3065108008928228E-2</c:v>
                </c:pt>
                <c:pt idx="26">
                  <c:v>6.4955720224109892E-2</c:v>
                </c:pt>
                <c:pt idx="27">
                  <c:v>6.7951036305466686E-2</c:v>
                </c:pt>
                <c:pt idx="28">
                  <c:v>7.203618687550635E-2</c:v>
                </c:pt>
                <c:pt idx="29">
                  <c:v>7.2882876665056245E-2</c:v>
                </c:pt>
                <c:pt idx="30">
                  <c:v>7.5293958185083526E-2</c:v>
                </c:pt>
                <c:pt idx="31">
                  <c:v>7.4569854308217554E-2</c:v>
                </c:pt>
                <c:pt idx="32">
                  <c:v>7.7376493959032136E-2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160-40BA-98DD-546CD79DB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31184"/>
        <c:axId val="482777400"/>
      </c:lineChart>
      <c:catAx>
        <c:axId val="21203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7774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82777400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31184"/>
        <c:crosses val="autoZero"/>
        <c:crossBetween val="between"/>
        <c:majorUnit val="0.08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77323699556567"/>
          <c:y val="0.19444509251158421"/>
          <c:w val="0.14255298732819688"/>
          <c:h val="0.617285894818703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Headcount in this college</a:t>
            </a:r>
          </a:p>
        </c:rich>
      </c:tx>
      <c:layout>
        <c:manualLayout>
          <c:xMode val="edge"/>
          <c:yMode val="edge"/>
          <c:x val="0.24130457605842748"/>
          <c:y val="1.543209876543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0001061482105"/>
          <c:y val="0.11419787506593324"/>
          <c:w val="0.85652264831293345"/>
          <c:h val="0.78086655112651648"/>
        </c:manualLayout>
      </c:layout>
      <c:lineChart>
        <c:grouping val="standard"/>
        <c:varyColors val="0"/>
        <c:ser>
          <c:idx val="0"/>
          <c:order val="0"/>
          <c:tx>
            <c:v>New Frosh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Music!$C$2:$AI$2</c:f>
              <c:numCache>
                <c:formatCode>_(* #,##0_);_(* \(#,##0\);_(* "-"??_);_(@_)</c:formatCode>
                <c:ptCount val="33"/>
                <c:pt idx="0">
                  <c:v>50</c:v>
                </c:pt>
                <c:pt idx="1">
                  <c:v>62</c:v>
                </c:pt>
                <c:pt idx="2">
                  <c:v>48</c:v>
                </c:pt>
                <c:pt idx="3">
                  <c:v>54</c:v>
                </c:pt>
                <c:pt idx="4">
                  <c:v>60</c:v>
                </c:pt>
                <c:pt idx="5">
                  <c:v>80</c:v>
                </c:pt>
                <c:pt idx="6">
                  <c:v>80</c:v>
                </c:pt>
                <c:pt idx="7">
                  <c:v>58</c:v>
                </c:pt>
                <c:pt idx="8">
                  <c:v>73</c:v>
                </c:pt>
                <c:pt idx="9">
                  <c:v>59</c:v>
                </c:pt>
                <c:pt idx="10">
                  <c:v>44</c:v>
                </c:pt>
                <c:pt idx="11">
                  <c:v>63</c:v>
                </c:pt>
                <c:pt idx="12">
                  <c:v>78</c:v>
                </c:pt>
                <c:pt idx="13">
                  <c:v>49</c:v>
                </c:pt>
                <c:pt idx="14">
                  <c:v>52</c:v>
                </c:pt>
                <c:pt idx="15">
                  <c:v>83</c:v>
                </c:pt>
                <c:pt idx="16">
                  <c:v>52</c:v>
                </c:pt>
                <c:pt idx="17">
                  <c:v>54</c:v>
                </c:pt>
                <c:pt idx="18">
                  <c:v>50</c:v>
                </c:pt>
                <c:pt idx="19">
                  <c:v>56</c:v>
                </c:pt>
                <c:pt idx="20">
                  <c:v>60</c:v>
                </c:pt>
                <c:pt idx="21">
                  <c:v>62</c:v>
                </c:pt>
                <c:pt idx="22">
                  <c:v>67</c:v>
                </c:pt>
                <c:pt idx="23">
                  <c:v>53</c:v>
                </c:pt>
                <c:pt idx="24">
                  <c:v>77</c:v>
                </c:pt>
                <c:pt idx="25">
                  <c:v>59</c:v>
                </c:pt>
                <c:pt idx="26">
                  <c:v>53</c:v>
                </c:pt>
                <c:pt idx="27">
                  <c:v>75</c:v>
                </c:pt>
                <c:pt idx="28">
                  <c:v>77</c:v>
                </c:pt>
                <c:pt idx="29">
                  <c:v>75</c:v>
                </c:pt>
                <c:pt idx="30">
                  <c:v>72</c:v>
                </c:pt>
                <c:pt idx="31">
                  <c:v>57</c:v>
                </c:pt>
                <c:pt idx="3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E5-48A4-A23A-723C25330E26}"/>
            </c:ext>
          </c:extLst>
        </c:ser>
        <c:ser>
          <c:idx val="1"/>
          <c:order val="1"/>
          <c:tx>
            <c:v>Transfers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Music!$C$3:$AI$3</c:f>
              <c:numCache>
                <c:formatCode>_(* #,##0_);_(* \(#,##0\);_(* "-"??_);_(@_)</c:formatCode>
                <c:ptCount val="33"/>
                <c:pt idx="0">
                  <c:v>28</c:v>
                </c:pt>
                <c:pt idx="1">
                  <c:v>23</c:v>
                </c:pt>
                <c:pt idx="2">
                  <c:v>23</c:v>
                </c:pt>
                <c:pt idx="3">
                  <c:v>17</c:v>
                </c:pt>
                <c:pt idx="4">
                  <c:v>17</c:v>
                </c:pt>
                <c:pt idx="5">
                  <c:v>12</c:v>
                </c:pt>
                <c:pt idx="6">
                  <c:v>9</c:v>
                </c:pt>
                <c:pt idx="7">
                  <c:v>13</c:v>
                </c:pt>
                <c:pt idx="8">
                  <c:v>15</c:v>
                </c:pt>
                <c:pt idx="9">
                  <c:v>17</c:v>
                </c:pt>
                <c:pt idx="10">
                  <c:v>18</c:v>
                </c:pt>
                <c:pt idx="11">
                  <c:v>11</c:v>
                </c:pt>
                <c:pt idx="12">
                  <c:v>12</c:v>
                </c:pt>
                <c:pt idx="13">
                  <c:v>11</c:v>
                </c:pt>
                <c:pt idx="14">
                  <c:v>11</c:v>
                </c:pt>
                <c:pt idx="15">
                  <c:v>13</c:v>
                </c:pt>
                <c:pt idx="16">
                  <c:v>10</c:v>
                </c:pt>
                <c:pt idx="17">
                  <c:v>8</c:v>
                </c:pt>
                <c:pt idx="18">
                  <c:v>15</c:v>
                </c:pt>
                <c:pt idx="19">
                  <c:v>6</c:v>
                </c:pt>
                <c:pt idx="20">
                  <c:v>11</c:v>
                </c:pt>
                <c:pt idx="21">
                  <c:v>7</c:v>
                </c:pt>
                <c:pt idx="22">
                  <c:v>14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7</c:v>
                </c:pt>
                <c:pt idx="28">
                  <c:v>10</c:v>
                </c:pt>
                <c:pt idx="29">
                  <c:v>7</c:v>
                </c:pt>
                <c:pt idx="30">
                  <c:v>6</c:v>
                </c:pt>
                <c:pt idx="31">
                  <c:v>3</c:v>
                </c:pt>
                <c:pt idx="3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E5-48A4-A23A-723C25330E26}"/>
            </c:ext>
          </c:extLst>
        </c:ser>
        <c:ser>
          <c:idx val="2"/>
          <c:order val="2"/>
          <c:tx>
            <c:v>IUT's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Music!$C$4:$AI$4</c:f>
              <c:numCache>
                <c:formatCode>_(* #,##0_);_(* \(#,##0\);_(* "-"??_);_(@_)</c:formatCode>
                <c:ptCount val="33"/>
                <c:pt idx="0">
                  <c:v>5</c:v>
                </c:pt>
                <c:pt idx="1">
                  <c:v>10</c:v>
                </c:pt>
                <c:pt idx="2">
                  <c:v>13</c:v>
                </c:pt>
                <c:pt idx="3">
                  <c:v>10</c:v>
                </c:pt>
                <c:pt idx="4">
                  <c:v>5</c:v>
                </c:pt>
                <c:pt idx="5">
                  <c:v>41</c:v>
                </c:pt>
                <c:pt idx="6">
                  <c:v>19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9</c:v>
                </c:pt>
                <c:pt idx="13">
                  <c:v>7</c:v>
                </c:pt>
                <c:pt idx="14">
                  <c:v>8</c:v>
                </c:pt>
                <c:pt idx="15">
                  <c:v>11</c:v>
                </c:pt>
                <c:pt idx="16">
                  <c:v>14</c:v>
                </c:pt>
                <c:pt idx="17">
                  <c:v>9</c:v>
                </c:pt>
                <c:pt idx="18">
                  <c:v>12</c:v>
                </c:pt>
                <c:pt idx="19">
                  <c:v>10</c:v>
                </c:pt>
                <c:pt idx="20">
                  <c:v>8</c:v>
                </c:pt>
                <c:pt idx="21">
                  <c:v>8</c:v>
                </c:pt>
                <c:pt idx="22">
                  <c:v>10</c:v>
                </c:pt>
                <c:pt idx="23">
                  <c:v>8</c:v>
                </c:pt>
                <c:pt idx="24">
                  <c:v>11</c:v>
                </c:pt>
                <c:pt idx="25">
                  <c:v>8</c:v>
                </c:pt>
                <c:pt idx="26">
                  <c:v>7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5</c:v>
                </c:pt>
                <c:pt idx="31">
                  <c:v>8</c:v>
                </c:pt>
                <c:pt idx="3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E5-48A4-A23A-723C25330E26}"/>
            </c:ext>
          </c:extLst>
        </c:ser>
        <c:ser>
          <c:idx val="3"/>
          <c:order val="3"/>
          <c:tx>
            <c:v>Contin/readm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Music!$C$5:$AI$5</c:f>
              <c:numCache>
                <c:formatCode>_(* #,##0_);_(* \(#,##0\);_(* "-"??_);_(@_)</c:formatCode>
                <c:ptCount val="33"/>
                <c:pt idx="0">
                  <c:v>186</c:v>
                </c:pt>
                <c:pt idx="1">
                  <c:v>179</c:v>
                </c:pt>
                <c:pt idx="2">
                  <c:v>174</c:v>
                </c:pt>
                <c:pt idx="3">
                  <c:v>161</c:v>
                </c:pt>
                <c:pt idx="4">
                  <c:v>150</c:v>
                </c:pt>
                <c:pt idx="5">
                  <c:v>162</c:v>
                </c:pt>
                <c:pt idx="6">
                  <c:v>223</c:v>
                </c:pt>
                <c:pt idx="7">
                  <c:v>223</c:v>
                </c:pt>
                <c:pt idx="8">
                  <c:v>200</c:v>
                </c:pt>
                <c:pt idx="9">
                  <c:v>203</c:v>
                </c:pt>
                <c:pt idx="10">
                  <c:v>198</c:v>
                </c:pt>
                <c:pt idx="11">
                  <c:v>184</c:v>
                </c:pt>
                <c:pt idx="12">
                  <c:v>188</c:v>
                </c:pt>
                <c:pt idx="13">
                  <c:v>209</c:v>
                </c:pt>
                <c:pt idx="14">
                  <c:v>193</c:v>
                </c:pt>
                <c:pt idx="15">
                  <c:v>186</c:v>
                </c:pt>
                <c:pt idx="16">
                  <c:v>192</c:v>
                </c:pt>
                <c:pt idx="17">
                  <c:v>184</c:v>
                </c:pt>
                <c:pt idx="18">
                  <c:v>190</c:v>
                </c:pt>
                <c:pt idx="19">
                  <c:v>179</c:v>
                </c:pt>
                <c:pt idx="20">
                  <c:v>168</c:v>
                </c:pt>
                <c:pt idx="21">
                  <c:v>172</c:v>
                </c:pt>
                <c:pt idx="22">
                  <c:v>188</c:v>
                </c:pt>
                <c:pt idx="23">
                  <c:v>200</c:v>
                </c:pt>
                <c:pt idx="24">
                  <c:v>183</c:v>
                </c:pt>
                <c:pt idx="25">
                  <c:v>192</c:v>
                </c:pt>
                <c:pt idx="26">
                  <c:v>180</c:v>
                </c:pt>
                <c:pt idx="27">
                  <c:v>166</c:v>
                </c:pt>
                <c:pt idx="28">
                  <c:v>171</c:v>
                </c:pt>
                <c:pt idx="29">
                  <c:v>207</c:v>
                </c:pt>
                <c:pt idx="30">
                  <c:v>203</c:v>
                </c:pt>
                <c:pt idx="31">
                  <c:v>203</c:v>
                </c:pt>
                <c:pt idx="32">
                  <c:v>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E5-48A4-A23A-723C25330E26}"/>
            </c:ext>
          </c:extLst>
        </c:ser>
        <c:ser>
          <c:idx val="4"/>
          <c:order val="4"/>
          <c:tx>
            <c:v>New to campus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Music!$C$6:$AI$6</c:f>
              <c:numCache>
                <c:formatCode>_(* #,##0_);_(* \(#,##0\);_(* "-"??_);_(@_)</c:formatCode>
                <c:ptCount val="33"/>
                <c:pt idx="0">
                  <c:v>78</c:v>
                </c:pt>
                <c:pt idx="1">
                  <c:v>85</c:v>
                </c:pt>
                <c:pt idx="2">
                  <c:v>71</c:v>
                </c:pt>
                <c:pt idx="3">
                  <c:v>71</c:v>
                </c:pt>
                <c:pt idx="4">
                  <c:v>77</c:v>
                </c:pt>
                <c:pt idx="5">
                  <c:v>92</c:v>
                </c:pt>
                <c:pt idx="6">
                  <c:v>89</c:v>
                </c:pt>
                <c:pt idx="7">
                  <c:v>71</c:v>
                </c:pt>
                <c:pt idx="8">
                  <c:v>88</c:v>
                </c:pt>
                <c:pt idx="9">
                  <c:v>76</c:v>
                </c:pt>
                <c:pt idx="10">
                  <c:v>62</c:v>
                </c:pt>
                <c:pt idx="11">
                  <c:v>74</c:v>
                </c:pt>
                <c:pt idx="12">
                  <c:v>90</c:v>
                </c:pt>
                <c:pt idx="13">
                  <c:v>60</c:v>
                </c:pt>
                <c:pt idx="14">
                  <c:v>63</c:v>
                </c:pt>
                <c:pt idx="15">
                  <c:v>96</c:v>
                </c:pt>
                <c:pt idx="16">
                  <c:v>62</c:v>
                </c:pt>
                <c:pt idx="17">
                  <c:v>62</c:v>
                </c:pt>
                <c:pt idx="18">
                  <c:v>65</c:v>
                </c:pt>
                <c:pt idx="19">
                  <c:v>62</c:v>
                </c:pt>
                <c:pt idx="20">
                  <c:v>71</c:v>
                </c:pt>
                <c:pt idx="21">
                  <c:v>69</c:v>
                </c:pt>
                <c:pt idx="22">
                  <c:v>81</c:v>
                </c:pt>
                <c:pt idx="23">
                  <c:v>58</c:v>
                </c:pt>
                <c:pt idx="24">
                  <c:v>82</c:v>
                </c:pt>
                <c:pt idx="25">
                  <c:v>63</c:v>
                </c:pt>
                <c:pt idx="26">
                  <c:v>58</c:v>
                </c:pt>
                <c:pt idx="27">
                  <c:v>82</c:v>
                </c:pt>
                <c:pt idx="28">
                  <c:v>87</c:v>
                </c:pt>
                <c:pt idx="29">
                  <c:v>82</c:v>
                </c:pt>
                <c:pt idx="30">
                  <c:v>78</c:v>
                </c:pt>
                <c:pt idx="31">
                  <c:v>60</c:v>
                </c:pt>
                <c:pt idx="32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E5-48A4-A23A-723C25330E26}"/>
            </c:ext>
          </c:extLst>
        </c:ser>
        <c:ser>
          <c:idx val="5"/>
          <c:order val="5"/>
          <c:tx>
            <c:v>New to college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Music!$C$7:$AI$7</c:f>
              <c:numCache>
                <c:formatCode>_(* #,##0_);_(* \(#,##0\);_(* "-"??_);_(@_)</c:formatCode>
                <c:ptCount val="33"/>
                <c:pt idx="0">
                  <c:v>83</c:v>
                </c:pt>
                <c:pt idx="1">
                  <c:v>95</c:v>
                </c:pt>
                <c:pt idx="2">
                  <c:v>84</c:v>
                </c:pt>
                <c:pt idx="3">
                  <c:v>81</c:v>
                </c:pt>
                <c:pt idx="4">
                  <c:v>82</c:v>
                </c:pt>
                <c:pt idx="5">
                  <c:v>133</c:v>
                </c:pt>
                <c:pt idx="6">
                  <c:v>108</c:v>
                </c:pt>
                <c:pt idx="7">
                  <c:v>81</c:v>
                </c:pt>
                <c:pt idx="8">
                  <c:v>98</c:v>
                </c:pt>
                <c:pt idx="9">
                  <c:v>88</c:v>
                </c:pt>
                <c:pt idx="10">
                  <c:v>75</c:v>
                </c:pt>
                <c:pt idx="11">
                  <c:v>88</c:v>
                </c:pt>
                <c:pt idx="12">
                  <c:v>99</c:v>
                </c:pt>
                <c:pt idx="13">
                  <c:v>67</c:v>
                </c:pt>
                <c:pt idx="14">
                  <c:v>71</c:v>
                </c:pt>
                <c:pt idx="15">
                  <c:v>107</c:v>
                </c:pt>
                <c:pt idx="16">
                  <c:v>76</c:v>
                </c:pt>
                <c:pt idx="17">
                  <c:v>71</c:v>
                </c:pt>
                <c:pt idx="18">
                  <c:v>77</c:v>
                </c:pt>
                <c:pt idx="19">
                  <c:v>72</c:v>
                </c:pt>
                <c:pt idx="20">
                  <c:v>79</c:v>
                </c:pt>
                <c:pt idx="21">
                  <c:v>77</c:v>
                </c:pt>
                <c:pt idx="22">
                  <c:v>91</c:v>
                </c:pt>
                <c:pt idx="23">
                  <c:v>66</c:v>
                </c:pt>
                <c:pt idx="24">
                  <c:v>93</c:v>
                </c:pt>
                <c:pt idx="25">
                  <c:v>71</c:v>
                </c:pt>
                <c:pt idx="26">
                  <c:v>65</c:v>
                </c:pt>
                <c:pt idx="27">
                  <c:v>90</c:v>
                </c:pt>
                <c:pt idx="28">
                  <c:v>95</c:v>
                </c:pt>
                <c:pt idx="29">
                  <c:v>90</c:v>
                </c:pt>
                <c:pt idx="30">
                  <c:v>83</c:v>
                </c:pt>
                <c:pt idx="31">
                  <c:v>68</c:v>
                </c:pt>
                <c:pt idx="32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E5-48A4-A23A-723C25330E26}"/>
            </c:ext>
          </c:extLst>
        </c:ser>
        <c:ser>
          <c:idx val="6"/>
          <c:order val="6"/>
          <c:tx>
            <c:v>Total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Music!$C$8:$AI$8</c:f>
              <c:numCache>
                <c:formatCode>_(* #,##0_);_(* \(#,##0\);_(* "-"??_);_(@_)</c:formatCode>
                <c:ptCount val="33"/>
                <c:pt idx="0">
                  <c:v>269</c:v>
                </c:pt>
                <c:pt idx="1">
                  <c:v>274</c:v>
                </c:pt>
                <c:pt idx="2">
                  <c:v>258</c:v>
                </c:pt>
                <c:pt idx="3">
                  <c:v>242</c:v>
                </c:pt>
                <c:pt idx="4">
                  <c:v>232</c:v>
                </c:pt>
                <c:pt idx="5">
                  <c:v>295</c:v>
                </c:pt>
                <c:pt idx="6">
                  <c:v>331</c:v>
                </c:pt>
                <c:pt idx="7">
                  <c:v>304</c:v>
                </c:pt>
                <c:pt idx="8">
                  <c:v>298</c:v>
                </c:pt>
                <c:pt idx="9">
                  <c:v>291</c:v>
                </c:pt>
                <c:pt idx="10">
                  <c:v>273</c:v>
                </c:pt>
                <c:pt idx="11">
                  <c:v>272</c:v>
                </c:pt>
                <c:pt idx="12">
                  <c:v>287</c:v>
                </c:pt>
                <c:pt idx="13">
                  <c:v>276</c:v>
                </c:pt>
                <c:pt idx="14">
                  <c:v>264</c:v>
                </c:pt>
                <c:pt idx="15">
                  <c:v>293</c:v>
                </c:pt>
                <c:pt idx="16">
                  <c:v>268</c:v>
                </c:pt>
                <c:pt idx="17">
                  <c:v>255</c:v>
                </c:pt>
                <c:pt idx="18">
                  <c:v>267</c:v>
                </c:pt>
                <c:pt idx="19">
                  <c:v>251</c:v>
                </c:pt>
                <c:pt idx="20">
                  <c:v>247</c:v>
                </c:pt>
                <c:pt idx="21">
                  <c:v>249</c:v>
                </c:pt>
                <c:pt idx="22">
                  <c:v>279</c:v>
                </c:pt>
                <c:pt idx="23">
                  <c:v>266</c:v>
                </c:pt>
                <c:pt idx="24">
                  <c:v>276</c:v>
                </c:pt>
                <c:pt idx="25">
                  <c:v>263</c:v>
                </c:pt>
                <c:pt idx="26">
                  <c:v>245</c:v>
                </c:pt>
                <c:pt idx="27">
                  <c:v>256</c:v>
                </c:pt>
                <c:pt idx="28">
                  <c:v>266</c:v>
                </c:pt>
                <c:pt idx="29">
                  <c:v>297</c:v>
                </c:pt>
                <c:pt idx="30">
                  <c:v>286</c:v>
                </c:pt>
                <c:pt idx="31">
                  <c:v>271</c:v>
                </c:pt>
                <c:pt idx="32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9E5-48A4-A23A-723C25330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778184"/>
        <c:axId val="482778576"/>
      </c:lineChart>
      <c:catAx>
        <c:axId val="482778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778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82778576"/>
        <c:scaling>
          <c:orientation val="minMax"/>
          <c:max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2778184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Pct of campus undergrads in this college</a:t>
            </a:r>
          </a:p>
        </c:rich>
      </c:tx>
      <c:layout>
        <c:manualLayout>
          <c:xMode val="edge"/>
          <c:yMode val="edge"/>
          <c:x val="0.13678392788701782"/>
          <c:y val="1.543209876543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937220151863728E-2"/>
          <c:y val="0.11419787506593324"/>
          <c:w val="0.70055516093890879"/>
          <c:h val="0.76543440584733635"/>
        </c:manualLayout>
      </c:layout>
      <c:lineChart>
        <c:grouping val="standard"/>
        <c:varyColors val="0"/>
        <c:ser>
          <c:idx val="0"/>
          <c:order val="0"/>
          <c:tx>
            <c:v>New frosh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Music!$C$22:$AI$22</c:f>
              <c:numCache>
                <c:formatCode>0%</c:formatCode>
                <c:ptCount val="33"/>
                <c:pt idx="0">
                  <c:v>1.4518002322880372E-2</c:v>
                </c:pt>
                <c:pt idx="1">
                  <c:v>1.7203107658157604E-2</c:v>
                </c:pt>
                <c:pt idx="2">
                  <c:v>1.3969732246798603E-2</c:v>
                </c:pt>
                <c:pt idx="3">
                  <c:v>1.498751040799334E-2</c:v>
                </c:pt>
                <c:pt idx="4">
                  <c:v>1.4347202295552367E-2</c:v>
                </c:pt>
                <c:pt idx="5">
                  <c:v>2.0242914979757085E-2</c:v>
                </c:pt>
                <c:pt idx="6">
                  <c:v>1.8832391713747645E-2</c:v>
                </c:pt>
                <c:pt idx="7">
                  <c:v>1.3548236393366036E-2</c:v>
                </c:pt>
                <c:pt idx="8">
                  <c:v>1.5987735435830049E-2</c:v>
                </c:pt>
                <c:pt idx="9">
                  <c:v>1.1579980372914623E-2</c:v>
                </c:pt>
                <c:pt idx="10">
                  <c:v>8.8317944600562019E-3</c:v>
                </c:pt>
                <c:pt idx="11">
                  <c:v>1.1686143572621035E-2</c:v>
                </c:pt>
                <c:pt idx="12">
                  <c:v>1.4001077005923533E-2</c:v>
                </c:pt>
                <c:pt idx="13">
                  <c:v>9.5367847411444145E-3</c:v>
                </c:pt>
                <c:pt idx="14">
                  <c:v>1.0385460355502297E-2</c:v>
                </c:pt>
                <c:pt idx="15">
                  <c:v>1.4776571123375467E-2</c:v>
                </c:pt>
                <c:pt idx="16">
                  <c:v>9.3609360936093601E-3</c:v>
                </c:pt>
                <c:pt idx="17">
                  <c:v>9.2576718669638257E-3</c:v>
                </c:pt>
                <c:pt idx="18">
                  <c:v>9.0596122485957602E-3</c:v>
                </c:pt>
                <c:pt idx="19">
                  <c:v>1.0852713178294573E-2</c:v>
                </c:pt>
                <c:pt idx="20">
                  <c:v>1.0595090941197245E-2</c:v>
                </c:pt>
                <c:pt idx="21">
                  <c:v>1.1336624611446335E-2</c:v>
                </c:pt>
                <c:pt idx="22">
                  <c:v>1.1464750171115675E-2</c:v>
                </c:pt>
                <c:pt idx="23">
                  <c:v>9.0304992332594994E-3</c:v>
                </c:pt>
                <c:pt idx="24">
                  <c:v>1.2403350515463917E-2</c:v>
                </c:pt>
                <c:pt idx="25">
                  <c:v>9.1629134958844533E-3</c:v>
                </c:pt>
                <c:pt idx="26">
                  <c:v>8.0669710806697114E-3</c:v>
                </c:pt>
                <c:pt idx="27">
                  <c:v>1.1192359349350842E-2</c:v>
                </c:pt>
                <c:pt idx="28">
                  <c:v>1.0825249543090117E-2</c:v>
                </c:pt>
                <c:pt idx="29">
                  <c:v>1.1855833069870376E-2</c:v>
                </c:pt>
                <c:pt idx="30">
                  <c:v>1.0614772224679346E-2</c:v>
                </c:pt>
                <c:pt idx="31">
                  <c:v>8.0213903743315516E-3</c:v>
                </c:pt>
                <c:pt idx="32">
                  <c:v>5.5658627087198514E-3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78-44AE-9D7D-964D6BBA635B}"/>
            </c:ext>
          </c:extLst>
        </c:ser>
        <c:ser>
          <c:idx val="1"/>
          <c:order val="1"/>
          <c:tx>
            <c:v>Transfers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Music!$C$23:$AI$23</c:f>
              <c:numCache>
                <c:formatCode>0%</c:formatCode>
                <c:ptCount val="33"/>
                <c:pt idx="0">
                  <c:v>1.5918135304150087E-2</c:v>
                </c:pt>
                <c:pt idx="1">
                  <c:v>1.5807560137457044E-2</c:v>
                </c:pt>
                <c:pt idx="2">
                  <c:v>1.3105413105413105E-2</c:v>
                </c:pt>
                <c:pt idx="3">
                  <c:v>9.883720930232558E-3</c:v>
                </c:pt>
                <c:pt idx="4">
                  <c:v>1.1879804332634521E-2</c:v>
                </c:pt>
                <c:pt idx="5">
                  <c:v>8.2248115147361203E-3</c:v>
                </c:pt>
                <c:pt idx="6">
                  <c:v>6.0362173038229373E-3</c:v>
                </c:pt>
                <c:pt idx="7">
                  <c:v>9.8039215686274508E-3</c:v>
                </c:pt>
                <c:pt idx="8">
                  <c:v>1.0445682451253482E-2</c:v>
                </c:pt>
                <c:pt idx="9">
                  <c:v>1.2592592592592593E-2</c:v>
                </c:pt>
                <c:pt idx="10">
                  <c:v>1.2987012987012988E-2</c:v>
                </c:pt>
                <c:pt idx="11">
                  <c:v>7.6655052264808362E-3</c:v>
                </c:pt>
                <c:pt idx="12">
                  <c:v>8.1411126187245584E-3</c:v>
                </c:pt>
                <c:pt idx="13">
                  <c:v>7.6762037683182132E-3</c:v>
                </c:pt>
                <c:pt idx="14">
                  <c:v>8.4550345887778634E-3</c:v>
                </c:pt>
                <c:pt idx="15">
                  <c:v>1.0475423045930701E-2</c:v>
                </c:pt>
                <c:pt idx="16">
                  <c:v>7.7101002313030072E-3</c:v>
                </c:pt>
                <c:pt idx="17">
                  <c:v>6.0698027314112293E-3</c:v>
                </c:pt>
                <c:pt idx="18">
                  <c:v>1.1045655375552283E-2</c:v>
                </c:pt>
                <c:pt idx="19">
                  <c:v>5.1413881748071976E-3</c:v>
                </c:pt>
                <c:pt idx="20">
                  <c:v>8.4615384615384613E-3</c:v>
                </c:pt>
                <c:pt idx="21">
                  <c:v>5.8577405857740588E-3</c:v>
                </c:pt>
                <c:pt idx="22">
                  <c:v>1.0835913312693499E-2</c:v>
                </c:pt>
                <c:pt idx="23">
                  <c:v>3.8109756097560975E-3</c:v>
                </c:pt>
                <c:pt idx="24">
                  <c:v>4.4682752457551383E-3</c:v>
                </c:pt>
                <c:pt idx="25">
                  <c:v>3.3250207813798837E-3</c:v>
                </c:pt>
                <c:pt idx="26">
                  <c:v>3.472222222222222E-3</c:v>
                </c:pt>
                <c:pt idx="27">
                  <c:v>4.3156596794081377E-3</c:v>
                </c:pt>
                <c:pt idx="28">
                  <c:v>6.4308681672025723E-3</c:v>
                </c:pt>
                <c:pt idx="29">
                  <c:v>4.9680624556422996E-3</c:v>
                </c:pt>
                <c:pt idx="30">
                  <c:v>3.875968992248062E-3</c:v>
                </c:pt>
                <c:pt idx="31">
                  <c:v>2.1156558533145277E-3</c:v>
                </c:pt>
                <c:pt idx="32">
                  <c:v>3.2938076416337285E-3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78-44AE-9D7D-964D6BBA635B}"/>
            </c:ext>
          </c:extLst>
        </c:ser>
        <c:ser>
          <c:idx val="2"/>
          <c:order val="2"/>
          <c:tx>
            <c:v>IUT's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Music!$C$24:$AI$24</c:f>
              <c:numCache>
                <c:formatCode>0%</c:formatCode>
                <c:ptCount val="33"/>
                <c:pt idx="0">
                  <c:v>6.5703022339027592E-3</c:v>
                </c:pt>
                <c:pt idx="1">
                  <c:v>1.1600928074245939E-2</c:v>
                </c:pt>
                <c:pt idx="2">
                  <c:v>1.8005540166204988E-2</c:v>
                </c:pt>
                <c:pt idx="3">
                  <c:v>1.2919896640826873E-2</c:v>
                </c:pt>
                <c:pt idx="4">
                  <c:v>7.2780203784570596E-3</c:v>
                </c:pt>
                <c:pt idx="5">
                  <c:v>0.05</c:v>
                </c:pt>
                <c:pt idx="6">
                  <c:v>2.2592152199762187E-2</c:v>
                </c:pt>
                <c:pt idx="7">
                  <c:v>1.1363636363636364E-2</c:v>
                </c:pt>
                <c:pt idx="8">
                  <c:v>1.1668611435239206E-2</c:v>
                </c:pt>
                <c:pt idx="9">
                  <c:v>1.282051282051282E-2</c:v>
                </c:pt>
                <c:pt idx="10">
                  <c:v>1.6049382716049384E-2</c:v>
                </c:pt>
                <c:pt idx="11">
                  <c:v>1.4973262032085561E-2</c:v>
                </c:pt>
                <c:pt idx="12">
                  <c:v>1.0843373493975903E-2</c:v>
                </c:pt>
                <c:pt idx="13">
                  <c:v>8.4235860409145602E-3</c:v>
                </c:pt>
                <c:pt idx="14">
                  <c:v>9.4899169632265724E-3</c:v>
                </c:pt>
                <c:pt idx="15">
                  <c:v>1.3333333333333334E-2</c:v>
                </c:pt>
                <c:pt idx="16">
                  <c:v>1.8087855297157621E-2</c:v>
                </c:pt>
                <c:pt idx="17">
                  <c:v>1.1464968152866241E-2</c:v>
                </c:pt>
                <c:pt idx="18">
                  <c:v>1.4962593516209476E-2</c:v>
                </c:pt>
                <c:pt idx="19">
                  <c:v>1.2195121951219513E-2</c:v>
                </c:pt>
                <c:pt idx="20">
                  <c:v>9.4899169632265724E-3</c:v>
                </c:pt>
                <c:pt idx="21">
                  <c:v>9.4674556213017753E-3</c:v>
                </c:pt>
                <c:pt idx="22">
                  <c:v>1.277139208173691E-2</c:v>
                </c:pt>
                <c:pt idx="23">
                  <c:v>9.1428571428571435E-3</c:v>
                </c:pt>
                <c:pt idx="24">
                  <c:v>1.1752136752136752E-2</c:v>
                </c:pt>
                <c:pt idx="25">
                  <c:v>6.0606060606060606E-3</c:v>
                </c:pt>
                <c:pt idx="26">
                  <c:v>4.9261083743842365E-3</c:v>
                </c:pt>
                <c:pt idx="27">
                  <c:v>4.2643923240938165E-3</c:v>
                </c:pt>
                <c:pt idx="28">
                  <c:v>5.144694533762058E-3</c:v>
                </c:pt>
                <c:pt idx="29">
                  <c:v>4.5146726862302479E-3</c:v>
                </c:pt>
                <c:pt idx="30">
                  <c:v>2.6497085320614732E-3</c:v>
                </c:pt>
                <c:pt idx="31">
                  <c:v>4.1775456919060051E-3</c:v>
                </c:pt>
                <c:pt idx="32">
                  <c:v>3.3514872224549644E-3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78-44AE-9D7D-964D6BBA635B}"/>
            </c:ext>
          </c:extLst>
        </c:ser>
        <c:ser>
          <c:idx val="3"/>
          <c:order val="3"/>
          <c:tx>
            <c:v>Contin/readm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Music!$C$25:$AI$25</c:f>
              <c:numCache>
                <c:formatCode>0%</c:formatCode>
                <c:ptCount val="33"/>
                <c:pt idx="0">
                  <c:v>1.2838210933186085E-2</c:v>
                </c:pt>
                <c:pt idx="1">
                  <c:v>1.2691435053885423E-2</c:v>
                </c:pt>
                <c:pt idx="2">
                  <c:v>1.2357954545454545E-2</c:v>
                </c:pt>
                <c:pt idx="3">
                  <c:v>1.1811312449563495E-2</c:v>
                </c:pt>
                <c:pt idx="4">
                  <c:v>1.1259570635039785E-2</c:v>
                </c:pt>
                <c:pt idx="5">
                  <c:v>1.1917022215683389E-2</c:v>
                </c:pt>
                <c:pt idx="6">
                  <c:v>1.6102245649505381E-2</c:v>
                </c:pt>
                <c:pt idx="7">
                  <c:v>1.5827950883668111E-2</c:v>
                </c:pt>
                <c:pt idx="8">
                  <c:v>1.3943112102621304E-2</c:v>
                </c:pt>
                <c:pt idx="9">
                  <c:v>1.4193819046287233E-2</c:v>
                </c:pt>
                <c:pt idx="10">
                  <c:v>1.3159643759138641E-2</c:v>
                </c:pt>
                <c:pt idx="11">
                  <c:v>1.1724972917861468E-2</c:v>
                </c:pt>
                <c:pt idx="12">
                  <c:v>1.1281128112811281E-2</c:v>
                </c:pt>
                <c:pt idx="13">
                  <c:v>1.207534088282875E-2</c:v>
                </c:pt>
                <c:pt idx="14">
                  <c:v>1.130506091846298E-2</c:v>
                </c:pt>
                <c:pt idx="15">
                  <c:v>1.1070769597047794E-2</c:v>
                </c:pt>
                <c:pt idx="16">
                  <c:v>1.1396687837597199E-2</c:v>
                </c:pt>
                <c:pt idx="17">
                  <c:v>1.0732617825478302E-2</c:v>
                </c:pt>
                <c:pt idx="18">
                  <c:v>1.0716904506740369E-2</c:v>
                </c:pt>
                <c:pt idx="19">
                  <c:v>1.0136474319044114E-2</c:v>
                </c:pt>
                <c:pt idx="20">
                  <c:v>9.9109197097516366E-3</c:v>
                </c:pt>
                <c:pt idx="21">
                  <c:v>1.0309896301624408E-2</c:v>
                </c:pt>
                <c:pt idx="22">
                  <c:v>1.1393939393939394E-2</c:v>
                </c:pt>
                <c:pt idx="23">
                  <c:v>1.1931750387781888E-2</c:v>
                </c:pt>
                <c:pt idx="24">
                  <c:v>1.142892830377217E-2</c:v>
                </c:pt>
                <c:pt idx="25">
                  <c:v>1.0989639974815408E-2</c:v>
                </c:pt>
                <c:pt idx="26">
                  <c:v>9.8716683119447184E-3</c:v>
                </c:pt>
                <c:pt idx="27">
                  <c:v>8.9454114350379903E-3</c:v>
                </c:pt>
                <c:pt idx="28">
                  <c:v>8.8139786608937686E-3</c:v>
                </c:pt>
                <c:pt idx="29">
                  <c:v>1.0631195110677418E-2</c:v>
                </c:pt>
                <c:pt idx="30">
                  <c:v>1.0521950966671851E-2</c:v>
                </c:pt>
                <c:pt idx="31">
                  <c:v>1.0603844546594233E-2</c:v>
                </c:pt>
                <c:pt idx="32">
                  <c:v>9.6593269630245119E-3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78-44AE-9D7D-964D6BBA635B}"/>
            </c:ext>
          </c:extLst>
        </c:ser>
        <c:ser>
          <c:idx val="4"/>
          <c:order val="4"/>
          <c:tx>
            <c:v>New to campus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Music!$C$26:$AI$26</c:f>
              <c:numCache>
                <c:formatCode>0%</c:formatCode>
                <c:ptCount val="33"/>
                <c:pt idx="0">
                  <c:v>1.4991351143571016E-2</c:v>
                </c:pt>
                <c:pt idx="1">
                  <c:v>1.6801739474204387E-2</c:v>
                </c:pt>
                <c:pt idx="2">
                  <c:v>1.3677518782508188E-2</c:v>
                </c:pt>
                <c:pt idx="3">
                  <c:v>1.3338343039639301E-2</c:v>
                </c:pt>
                <c:pt idx="4">
                  <c:v>1.371815428469624E-2</c:v>
                </c:pt>
                <c:pt idx="5">
                  <c:v>1.7002402513398632E-2</c:v>
                </c:pt>
                <c:pt idx="6">
                  <c:v>1.5507928210489632E-2</c:v>
                </c:pt>
                <c:pt idx="7">
                  <c:v>1.2662742999821652E-2</c:v>
                </c:pt>
                <c:pt idx="8">
                  <c:v>1.4661779406864379E-2</c:v>
                </c:pt>
                <c:pt idx="9">
                  <c:v>1.1792086889061288E-2</c:v>
                </c:pt>
                <c:pt idx="10">
                  <c:v>9.7361809045226136E-3</c:v>
                </c:pt>
                <c:pt idx="11">
                  <c:v>1.0840902431878113E-2</c:v>
                </c:pt>
                <c:pt idx="12">
                  <c:v>1.2775017743080199E-2</c:v>
                </c:pt>
                <c:pt idx="13">
                  <c:v>9.1310302845837767E-3</c:v>
                </c:pt>
                <c:pt idx="14">
                  <c:v>9.9873176918199112E-3</c:v>
                </c:pt>
                <c:pt idx="15">
                  <c:v>1.399825021872266E-2</c:v>
                </c:pt>
                <c:pt idx="16">
                  <c:v>9.0484530064214828E-3</c:v>
                </c:pt>
                <c:pt idx="17">
                  <c:v>8.6701160676828423E-3</c:v>
                </c:pt>
                <c:pt idx="18">
                  <c:v>9.4517958412098299E-3</c:v>
                </c:pt>
                <c:pt idx="19">
                  <c:v>9.7992729571676936E-3</c:v>
                </c:pt>
                <c:pt idx="20">
                  <c:v>1.0196754272583656E-2</c:v>
                </c:pt>
                <c:pt idx="21">
                  <c:v>1.0354141656662664E-2</c:v>
                </c:pt>
                <c:pt idx="22">
                  <c:v>1.1350896860986547E-2</c:v>
                </c:pt>
                <c:pt idx="23">
                  <c:v>8.0768695167803932E-3</c:v>
                </c:pt>
                <c:pt idx="24">
                  <c:v>1.1191483553978436E-2</c:v>
                </c:pt>
                <c:pt idx="25">
                  <c:v>8.2439152054436006E-3</c:v>
                </c:pt>
                <c:pt idx="26">
                  <c:v>7.2409488139825217E-3</c:v>
                </c:pt>
                <c:pt idx="27">
                  <c:v>9.852216748768473E-3</c:v>
                </c:pt>
                <c:pt idx="28">
                  <c:v>1.0036917397323489E-2</c:v>
                </c:pt>
                <c:pt idx="29">
                  <c:v>1.0601163542340013E-2</c:v>
                </c:pt>
                <c:pt idx="30">
                  <c:v>9.3626215340295287E-3</c:v>
                </c:pt>
                <c:pt idx="31">
                  <c:v>7.0389488503050214E-3</c:v>
                </c:pt>
                <c:pt idx="32">
                  <c:v>5.1853486319505737E-3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78-44AE-9D7D-964D6BBA635B}"/>
            </c:ext>
          </c:extLst>
        </c:ser>
        <c:ser>
          <c:idx val="5"/>
          <c:order val="5"/>
          <c:tx>
            <c:v>New to college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Music!$C$27:$AI$27</c:f>
              <c:numCache>
                <c:formatCode>0%</c:formatCode>
                <c:ptCount val="33"/>
                <c:pt idx="0">
                  <c:v>1.3916834339369551E-2</c:v>
                </c:pt>
                <c:pt idx="1">
                  <c:v>1.6044587062996114E-2</c:v>
                </c:pt>
                <c:pt idx="2">
                  <c:v>1.4205986808726534E-2</c:v>
                </c:pt>
                <c:pt idx="3">
                  <c:v>1.3285222240446121E-2</c:v>
                </c:pt>
                <c:pt idx="4">
                  <c:v>1.3015873015873015E-2</c:v>
                </c:pt>
                <c:pt idx="5">
                  <c:v>2.13448884609212E-2</c:v>
                </c:pt>
                <c:pt idx="6">
                  <c:v>1.6413373860182372E-2</c:v>
                </c:pt>
                <c:pt idx="7">
                  <c:v>1.2486511484507476E-2</c:v>
                </c:pt>
                <c:pt idx="8">
                  <c:v>1.4287797054964281E-2</c:v>
                </c:pt>
                <c:pt idx="9">
                  <c:v>1.1922503725782414E-2</c:v>
                </c:pt>
                <c:pt idx="10">
                  <c:v>1.0448592922819726E-2</c:v>
                </c:pt>
                <c:pt idx="11">
                  <c:v>1.1338745007086716E-2</c:v>
                </c:pt>
                <c:pt idx="12">
                  <c:v>1.2571428571428572E-2</c:v>
                </c:pt>
                <c:pt idx="13">
                  <c:v>9.0516076736017297E-3</c:v>
                </c:pt>
                <c:pt idx="14">
                  <c:v>9.9286813033142209E-3</c:v>
                </c:pt>
                <c:pt idx="15">
                  <c:v>1.3926851490303267E-2</c:v>
                </c:pt>
                <c:pt idx="16">
                  <c:v>9.96590611067401E-3</c:v>
                </c:pt>
                <c:pt idx="17">
                  <c:v>8.946572580645162E-3</c:v>
                </c:pt>
                <c:pt idx="18">
                  <c:v>1.0027347310847767E-2</c:v>
                </c:pt>
                <c:pt idx="19">
                  <c:v>1.0074156988946412E-2</c:v>
                </c:pt>
                <c:pt idx="20">
                  <c:v>1.0120420189597745E-2</c:v>
                </c:pt>
                <c:pt idx="21">
                  <c:v>1.025436143294713E-2</c:v>
                </c:pt>
                <c:pt idx="22">
                  <c:v>1.149134991791893E-2</c:v>
                </c:pt>
                <c:pt idx="23">
                  <c:v>8.1926514399205553E-3</c:v>
                </c:pt>
                <c:pt idx="24">
                  <c:v>1.1254992133607649E-2</c:v>
                </c:pt>
                <c:pt idx="25">
                  <c:v>7.9223387636688236E-3</c:v>
                </c:pt>
                <c:pt idx="26">
                  <c:v>6.8921641395398156E-3</c:v>
                </c:pt>
                <c:pt idx="27">
                  <c:v>8.8243945484851455E-3</c:v>
                </c:pt>
                <c:pt idx="28">
                  <c:v>9.2927712021911371E-3</c:v>
                </c:pt>
                <c:pt idx="29">
                  <c:v>9.4667087409277366E-3</c:v>
                </c:pt>
                <c:pt idx="30">
                  <c:v>8.1229203366607952E-3</c:v>
                </c:pt>
                <c:pt idx="31">
                  <c:v>6.5140339112941849E-3</c:v>
                </c:pt>
                <c:pt idx="32">
                  <c:v>4.8030739673390974E-3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78-44AE-9D7D-964D6BBA635B}"/>
            </c:ext>
          </c:extLst>
        </c:ser>
        <c:ser>
          <c:idx val="6"/>
          <c:order val="6"/>
          <c:tx>
            <c:v>Total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Music!$C$28:$AI$28</c:f>
              <c:numCache>
                <c:formatCode>0%</c:formatCode>
                <c:ptCount val="33"/>
                <c:pt idx="0">
                  <c:v>1.3152747897516135E-2</c:v>
                </c:pt>
                <c:pt idx="1">
                  <c:v>1.3682896379525593E-2</c:v>
                </c:pt>
                <c:pt idx="2">
                  <c:v>1.2904516580803282E-2</c:v>
                </c:pt>
                <c:pt idx="3">
                  <c:v>1.2266828872668289E-2</c:v>
                </c:pt>
                <c:pt idx="4">
                  <c:v>1.1823463459382327E-2</c:v>
                </c:pt>
                <c:pt idx="5">
                  <c:v>1.4880201765447668E-2</c:v>
                </c:pt>
                <c:pt idx="6">
                  <c:v>1.6202457291105782E-2</c:v>
                </c:pt>
                <c:pt idx="7">
                  <c:v>1.4774494556765163E-2</c:v>
                </c:pt>
                <c:pt idx="8">
                  <c:v>1.4054614912984011E-2</c:v>
                </c:pt>
                <c:pt idx="9">
                  <c:v>1.342065212378361E-2</c:v>
                </c:pt>
                <c:pt idx="10">
                  <c:v>1.228401727861771E-2</c:v>
                </c:pt>
                <c:pt idx="11">
                  <c:v>1.1597168926409142E-2</c:v>
                </c:pt>
                <c:pt idx="12">
                  <c:v>1.169519152404238E-2</c:v>
                </c:pt>
                <c:pt idx="13">
                  <c:v>1.1169566976932416E-2</c:v>
                </c:pt>
                <c:pt idx="14">
                  <c:v>1.0898732609503364E-2</c:v>
                </c:pt>
                <c:pt idx="15">
                  <c:v>1.1966998856396014E-2</c:v>
                </c:pt>
                <c:pt idx="16">
                  <c:v>1.0950843787030606E-2</c:v>
                </c:pt>
                <c:pt idx="17">
                  <c:v>1.0167464114832535E-2</c:v>
                </c:pt>
                <c:pt idx="18">
                  <c:v>1.0508501259445843E-2</c:v>
                </c:pt>
                <c:pt idx="19">
                  <c:v>1.0118519712972668E-2</c:v>
                </c:pt>
                <c:pt idx="20">
                  <c:v>9.9769762087490409E-3</c:v>
                </c:pt>
                <c:pt idx="21">
                  <c:v>1.029265873015873E-2</c:v>
                </c:pt>
                <c:pt idx="22">
                  <c:v>1.1425529300954175E-2</c:v>
                </c:pt>
                <c:pt idx="23">
                  <c:v>1.0718027238294786E-2</c:v>
                </c:pt>
                <c:pt idx="24">
                  <c:v>1.1369721936148301E-2</c:v>
                </c:pt>
                <c:pt idx="25">
                  <c:v>9.9496841069874782E-3</c:v>
                </c:pt>
                <c:pt idx="26">
                  <c:v>8.8559551780227723E-3</c:v>
                </c:pt>
                <c:pt idx="27">
                  <c:v>8.9024899151481426E-3</c:v>
                </c:pt>
                <c:pt idx="28">
                  <c:v>8.9792060491493391E-3</c:v>
                </c:pt>
                <c:pt idx="29">
                  <c:v>1.0249154531023536E-2</c:v>
                </c:pt>
                <c:pt idx="30">
                  <c:v>9.6913015485751083E-3</c:v>
                </c:pt>
                <c:pt idx="31">
                  <c:v>9.1606665990602715E-3</c:v>
                </c:pt>
                <c:pt idx="32">
                  <c:v>7.8483733350701787E-3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78-44AE-9D7D-964D6BBA6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229288"/>
        <c:axId val="481229680"/>
      </c:lineChart>
      <c:catAx>
        <c:axId val="481229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2296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81229680"/>
        <c:scaling>
          <c:orientation val="minMax"/>
          <c:max val="0.0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229288"/>
        <c:crosses val="autoZero"/>
        <c:crossBetween val="between"/>
        <c:majorUnit val="0.0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58303132625984"/>
          <c:y val="0.19135867275849777"/>
          <c:w val="0.2051757948001417"/>
          <c:h val="0.617285894818703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Headcount in this college</a:t>
            </a:r>
          </a:p>
        </c:rich>
      </c:tx>
      <c:layout>
        <c:manualLayout>
          <c:xMode val="edge"/>
          <c:yMode val="edge"/>
          <c:x val="0.24295010845986983"/>
          <c:y val="2.36625514403292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783080260303691E-2"/>
          <c:y val="0.11419787506593324"/>
          <c:w val="0.85466377440347074"/>
          <c:h val="0.78086655112651648"/>
        </c:manualLayout>
      </c:layout>
      <c:lineChart>
        <c:grouping val="standard"/>
        <c:varyColors val="0"/>
        <c:ser>
          <c:idx val="0"/>
          <c:order val="0"/>
          <c:tx>
            <c:v>New Frosh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Input!$AE$67:$AI$67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'Exp Studies'!$C$2:$G$2</c:f>
              <c:numCache>
                <c:formatCode>_(* #,##0_);_(* \(#,##0\);_(* "-"??_);_(@_)</c:formatCode>
                <c:ptCount val="5"/>
                <c:pt idx="0">
                  <c:v>1714</c:v>
                </c:pt>
                <c:pt idx="1">
                  <c:v>1534</c:v>
                </c:pt>
                <c:pt idx="2">
                  <c:v>1732</c:v>
                </c:pt>
                <c:pt idx="3">
                  <c:v>1832</c:v>
                </c:pt>
                <c:pt idx="4">
                  <c:v>2084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24-4AB9-A4F0-13621E23CA30}"/>
            </c:ext>
          </c:extLst>
        </c:ser>
        <c:ser>
          <c:idx val="1"/>
          <c:order val="1"/>
          <c:tx>
            <c:v>Transfers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Input!$AE$67:$AI$67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'Exp Studies'!$C$3:$G$3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197</c:v>
                </c:pt>
                <c:pt idx="2">
                  <c:v>223</c:v>
                </c:pt>
                <c:pt idx="3">
                  <c:v>243</c:v>
                </c:pt>
                <c:pt idx="4">
                  <c:v>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24-4AB9-A4F0-13621E23CA30}"/>
            </c:ext>
          </c:extLst>
        </c:ser>
        <c:ser>
          <c:idx val="2"/>
          <c:order val="2"/>
          <c:tx>
            <c:v>IUT's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Input!$AE$67:$AI$67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'Exp Studies'!$C$4:$G$4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7</c:v>
                </c:pt>
                <c:pt idx="2">
                  <c:v>15</c:v>
                </c:pt>
                <c:pt idx="3">
                  <c:v>17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24-4AB9-A4F0-13621E23CA30}"/>
            </c:ext>
          </c:extLst>
        </c:ser>
        <c:ser>
          <c:idx val="3"/>
          <c:order val="3"/>
          <c:tx>
            <c:v>Contin/readm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Input!$AE$67:$AI$67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'Exp Studies'!$C$5:$G$5</c:f>
              <c:numCache>
                <c:formatCode>_(* #,##0_);_(* \(#,##0\);_(* "-"??_);_(@_)</c:formatCode>
                <c:ptCount val="5"/>
                <c:pt idx="0">
                  <c:v>21</c:v>
                </c:pt>
                <c:pt idx="1">
                  <c:v>700</c:v>
                </c:pt>
                <c:pt idx="2">
                  <c:v>966</c:v>
                </c:pt>
                <c:pt idx="3">
                  <c:v>1123</c:v>
                </c:pt>
                <c:pt idx="4">
                  <c:v>1199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24-4AB9-A4F0-13621E23CA30}"/>
            </c:ext>
          </c:extLst>
        </c:ser>
        <c:ser>
          <c:idx val="4"/>
          <c:order val="4"/>
          <c:tx>
            <c:v>New to campus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Input!$AE$67:$AI$67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'Exp Studies'!$C$6:$G$6</c:f>
              <c:numCache>
                <c:formatCode>_(* #,##0_);_(* \(#,##0\);_(* "-"??_);_(@_)</c:formatCode>
                <c:ptCount val="5"/>
                <c:pt idx="0">
                  <c:v>1714</c:v>
                </c:pt>
                <c:pt idx="1">
                  <c:v>1731</c:v>
                </c:pt>
                <c:pt idx="2">
                  <c:v>1955</c:v>
                </c:pt>
                <c:pt idx="3">
                  <c:v>2075</c:v>
                </c:pt>
                <c:pt idx="4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24-4AB9-A4F0-13621E23CA30}"/>
            </c:ext>
          </c:extLst>
        </c:ser>
        <c:ser>
          <c:idx val="5"/>
          <c:order val="5"/>
          <c:tx>
            <c:v>New to college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Input!$AE$67:$AI$67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'Exp Studies'!$C$7:$G$7</c:f>
              <c:numCache>
                <c:formatCode>_(* #,##0_);_(* \(#,##0\);_(* "-"??_);_(@_)</c:formatCode>
                <c:ptCount val="5"/>
                <c:pt idx="0">
                  <c:v>1714</c:v>
                </c:pt>
                <c:pt idx="1">
                  <c:v>1738</c:v>
                </c:pt>
                <c:pt idx="2">
                  <c:v>1970</c:v>
                </c:pt>
                <c:pt idx="3">
                  <c:v>2092</c:v>
                </c:pt>
                <c:pt idx="4">
                  <c:v>2333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E24-4AB9-A4F0-13621E23CA30}"/>
            </c:ext>
          </c:extLst>
        </c:ser>
        <c:ser>
          <c:idx val="6"/>
          <c:order val="6"/>
          <c:tx>
            <c:v>Total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Input!$AE$67:$AI$67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'Exp Studies'!$C$8:$G$8</c:f>
              <c:numCache>
                <c:formatCode>_(* #,##0_);_(* \(#,##0\);_(* "-"??_);_(@_)</c:formatCode>
                <c:ptCount val="5"/>
                <c:pt idx="0">
                  <c:v>1735</c:v>
                </c:pt>
                <c:pt idx="1">
                  <c:v>2438</c:v>
                </c:pt>
                <c:pt idx="2">
                  <c:v>2936</c:v>
                </c:pt>
                <c:pt idx="3">
                  <c:v>3215</c:v>
                </c:pt>
                <c:pt idx="4">
                  <c:v>3532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E24-4AB9-A4F0-13621E23C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688152"/>
        <c:axId val="593687760"/>
      </c:lineChart>
      <c:catAx>
        <c:axId val="593688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687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93687760"/>
        <c:scaling>
          <c:orientation val="minMax"/>
          <c:max val="3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688152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Pct of campus undergrads in this college</a:t>
            </a:r>
          </a:p>
        </c:rich>
      </c:tx>
      <c:layout>
        <c:manualLayout>
          <c:xMode val="edge"/>
          <c:yMode val="edge"/>
          <c:x val="0.18897658461983591"/>
          <c:y val="1.543209876543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582762309649427E-2"/>
          <c:y val="0.10802501695426117"/>
          <c:w val="0.6712604877242323"/>
          <c:h val="0.78086655112651648"/>
        </c:manualLayout>
      </c:layout>
      <c:lineChart>
        <c:grouping val="standard"/>
        <c:varyColors val="0"/>
        <c:ser>
          <c:idx val="0"/>
          <c:order val="0"/>
          <c:tx>
            <c:v>New frosh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Input!$AE$67:$AI$67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'Exp Studies'!$C$21:$G$21</c:f>
              <c:numCache>
                <c:formatCode>0%</c:formatCode>
                <c:ptCount val="5"/>
                <c:pt idx="0">
                  <c:v>0.24096724307605794</c:v>
                </c:pt>
                <c:pt idx="1">
                  <c:v>0.24249130572241542</c:v>
                </c:pt>
                <c:pt idx="2">
                  <c:v>0.25534424296034203</c:v>
                </c:pt>
                <c:pt idx="3">
                  <c:v>0.25781030115395442</c:v>
                </c:pt>
                <c:pt idx="4">
                  <c:v>0.27617280678505168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B0-4845-9597-64AD474F55AC}"/>
            </c:ext>
          </c:extLst>
        </c:ser>
        <c:ser>
          <c:idx val="1"/>
          <c:order val="1"/>
          <c:tx>
            <c:v>Transfers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Input!$AE$67:$AI$67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'Exp Studies'!$C$22:$G$22</c:f>
              <c:numCache>
                <c:formatCode>0%</c:formatCode>
                <c:ptCount val="5"/>
                <c:pt idx="0">
                  <c:v>0</c:v>
                </c:pt>
                <c:pt idx="1">
                  <c:v>0.13981547196593327</c:v>
                </c:pt>
                <c:pt idx="2">
                  <c:v>0.14405684754521964</c:v>
                </c:pt>
                <c:pt idx="3">
                  <c:v>0.17136812411847674</c:v>
                </c:pt>
                <c:pt idx="4">
                  <c:v>0.1600790513833992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B0-4845-9597-64AD474F55AC}"/>
            </c:ext>
          </c:extLst>
        </c:ser>
        <c:ser>
          <c:idx val="2"/>
          <c:order val="2"/>
          <c:tx>
            <c:v>IUT's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Input!$AE$67:$AI$67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'Exp Studies'!$C$23:$G$23</c:f>
              <c:numCache>
                <c:formatCode>0%</c:formatCode>
                <c:ptCount val="5"/>
                <c:pt idx="0">
                  <c:v>0</c:v>
                </c:pt>
                <c:pt idx="1">
                  <c:v>3.9503386004514675E-3</c:v>
                </c:pt>
                <c:pt idx="2">
                  <c:v>7.9491255961844191E-3</c:v>
                </c:pt>
                <c:pt idx="3">
                  <c:v>8.8772845953002614E-3</c:v>
                </c:pt>
                <c:pt idx="4">
                  <c:v>2.5136154168412233E-3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B0-4845-9597-64AD474F55AC}"/>
            </c:ext>
          </c:extLst>
        </c:ser>
        <c:ser>
          <c:idx val="3"/>
          <c:order val="3"/>
          <c:tx>
            <c:v>Contin/readm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Input!$AE$67:$AI$67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'Exp Studies'!$C$24:$G$24</c:f>
              <c:numCache>
                <c:formatCode>0%</c:formatCode>
                <c:ptCount val="5"/>
                <c:pt idx="0">
                  <c:v>1.0824184320395857E-3</c:v>
                </c:pt>
                <c:pt idx="1">
                  <c:v>3.5950901340455033E-2</c:v>
                </c:pt>
                <c:pt idx="2">
                  <c:v>5.0069973565541909E-2</c:v>
                </c:pt>
                <c:pt idx="3">
                  <c:v>5.8660676974508982E-2</c:v>
                </c:pt>
                <c:pt idx="4">
                  <c:v>6.2266306605733276E-2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B0-4845-9597-64AD474F55AC}"/>
            </c:ext>
          </c:extLst>
        </c:ser>
        <c:ser>
          <c:idx val="4"/>
          <c:order val="4"/>
          <c:tx>
            <c:v>New to campus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Input!$AE$67:$AI$67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'Exp Studies'!$C$25:$G$25</c:f>
              <c:numCache>
                <c:formatCode>0%</c:formatCode>
                <c:ptCount val="5"/>
                <c:pt idx="0">
                  <c:v>0.19773880941393632</c:v>
                </c:pt>
                <c:pt idx="1">
                  <c:v>0.22378797672915321</c:v>
                </c:pt>
                <c:pt idx="2">
                  <c:v>0.23466570639779138</c:v>
                </c:pt>
                <c:pt idx="3">
                  <c:v>0.24343031440638199</c:v>
                </c:pt>
                <c:pt idx="4">
                  <c:v>0.25672992056487204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B0-4845-9597-64AD474F55AC}"/>
            </c:ext>
          </c:extLst>
        </c:ser>
        <c:ser>
          <c:idx val="5"/>
          <c:order val="5"/>
          <c:tx>
            <c:v>New to college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Input!$AE$67:$AI$67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'Exp Studies'!$C$26:$G$26</c:f>
              <c:numCache>
                <c:formatCode>0%</c:formatCode>
                <c:ptCount val="5"/>
                <c:pt idx="0">
                  <c:v>0.16766115621637484</c:v>
                </c:pt>
                <c:pt idx="1">
                  <c:v>0.18281266435258231</c:v>
                </c:pt>
                <c:pt idx="2">
                  <c:v>0.19279702485809355</c:v>
                </c:pt>
                <c:pt idx="3">
                  <c:v>0.20040233738863875</c:v>
                </c:pt>
                <c:pt idx="4">
                  <c:v>0.2037376648327657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B0-4845-9597-64AD474F55AC}"/>
            </c:ext>
          </c:extLst>
        </c:ser>
        <c:ser>
          <c:idx val="6"/>
          <c:order val="6"/>
          <c:tx>
            <c:v>Total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Input!$AE$67:$AI$67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'Exp Studies'!$C$27:$G$27</c:f>
              <c:numCache>
                <c:formatCode>0%</c:formatCode>
                <c:ptCount val="5"/>
                <c:pt idx="0">
                  <c:v>5.8567377801782339E-2</c:v>
                </c:pt>
                <c:pt idx="1">
                  <c:v>8.4132790392711709E-2</c:v>
                </c:pt>
                <c:pt idx="2">
                  <c:v>9.9488326386771034E-2</c:v>
                </c:pt>
                <c:pt idx="3">
                  <c:v>0.10867728087077037</c:v>
                </c:pt>
                <c:pt idx="4">
                  <c:v>0.11502263327580031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8B0-4845-9597-64AD474F5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689328"/>
        <c:axId val="472539360"/>
      </c:lineChart>
      <c:catAx>
        <c:axId val="59368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5393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72539360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689328"/>
        <c:crosses val="autoZero"/>
        <c:crossBetween val="between"/>
        <c:majorUnit val="5.000000000000001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16543699754066"/>
          <c:y val="0.2253092900424484"/>
          <c:w val="0.21850414367495397"/>
          <c:h val="0.617285894818703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Headcount in this college</a:t>
            </a:r>
          </a:p>
        </c:rich>
      </c:tx>
      <c:layout>
        <c:manualLayout>
          <c:xMode val="edge"/>
          <c:yMode val="edge"/>
          <c:x val="0.24680851063829787"/>
          <c:y val="1.543209876543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4255319148936"/>
          <c:y val="0.11419787506593324"/>
          <c:w val="0.82127659574468082"/>
          <c:h val="0.78086655112651648"/>
        </c:manualLayout>
      </c:layout>
      <c:lineChart>
        <c:grouping val="standard"/>
        <c:varyColors val="0"/>
        <c:ser>
          <c:idx val="0"/>
          <c:order val="0"/>
          <c:tx>
            <c:v>New Frosh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'AS Plus'!$C$2:$AI$2</c:f>
              <c:numCache>
                <c:formatCode>_(* #,##0_);_(* \(#,##0\);_(* "-"??_);_(@_)</c:formatCode>
                <c:ptCount val="33"/>
                <c:pt idx="0">
                  <c:v>2544</c:v>
                </c:pt>
                <c:pt idx="1">
                  <c:v>2712</c:v>
                </c:pt>
                <c:pt idx="2">
                  <c:v>2572</c:v>
                </c:pt>
                <c:pt idx="3">
                  <c:v>2714</c:v>
                </c:pt>
                <c:pt idx="4">
                  <c:v>3249</c:v>
                </c:pt>
                <c:pt idx="5">
                  <c:v>3016</c:v>
                </c:pt>
                <c:pt idx="6">
                  <c:v>3200</c:v>
                </c:pt>
                <c:pt idx="7">
                  <c:v>3186</c:v>
                </c:pt>
                <c:pt idx="8">
                  <c:v>3406</c:v>
                </c:pt>
                <c:pt idx="9">
                  <c:v>3820</c:v>
                </c:pt>
                <c:pt idx="10">
                  <c:v>3707</c:v>
                </c:pt>
                <c:pt idx="11">
                  <c:v>3989</c:v>
                </c:pt>
                <c:pt idx="12">
                  <c:v>4246</c:v>
                </c:pt>
                <c:pt idx="13">
                  <c:v>3781</c:v>
                </c:pt>
                <c:pt idx="14">
                  <c:v>3605</c:v>
                </c:pt>
                <c:pt idx="15">
                  <c:v>4298</c:v>
                </c:pt>
                <c:pt idx="16">
                  <c:v>4122</c:v>
                </c:pt>
                <c:pt idx="17">
                  <c:v>4328</c:v>
                </c:pt>
                <c:pt idx="18">
                  <c:v>4182</c:v>
                </c:pt>
                <c:pt idx="19">
                  <c:v>3844</c:v>
                </c:pt>
                <c:pt idx="20">
                  <c:v>4217</c:v>
                </c:pt>
                <c:pt idx="21">
                  <c:v>3991</c:v>
                </c:pt>
                <c:pt idx="22">
                  <c:v>4293</c:v>
                </c:pt>
                <c:pt idx="23">
                  <c:v>4238</c:v>
                </c:pt>
                <c:pt idx="24">
                  <c:v>4664</c:v>
                </c:pt>
                <c:pt idx="25">
                  <c:v>4796</c:v>
                </c:pt>
                <c:pt idx="26">
                  <c:v>5119</c:v>
                </c:pt>
                <c:pt idx="27">
                  <c:v>5129</c:v>
                </c:pt>
                <c:pt idx="28">
                  <c:v>5435</c:v>
                </c:pt>
                <c:pt idx="29">
                  <c:v>4492</c:v>
                </c:pt>
                <c:pt idx="30">
                  <c:v>5051</c:v>
                </c:pt>
                <c:pt idx="31">
                  <c:v>5300</c:v>
                </c:pt>
                <c:pt idx="32">
                  <c:v>5678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0A-47C2-9244-34DB6C6EC5F7}"/>
            </c:ext>
          </c:extLst>
        </c:ser>
        <c:ser>
          <c:idx val="1"/>
          <c:order val="1"/>
          <c:tx>
            <c:v>Transfers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'AS Plus'!$C$3:$AI$3</c:f>
              <c:numCache>
                <c:formatCode>_(* #,##0_);_(* \(#,##0\);_(* "-"??_);_(@_)</c:formatCode>
                <c:ptCount val="33"/>
                <c:pt idx="0">
                  <c:v>1493</c:v>
                </c:pt>
                <c:pt idx="1">
                  <c:v>1214</c:v>
                </c:pt>
                <c:pt idx="2">
                  <c:v>1451</c:v>
                </c:pt>
                <c:pt idx="3">
                  <c:v>1424</c:v>
                </c:pt>
                <c:pt idx="4">
                  <c:v>1154</c:v>
                </c:pt>
                <c:pt idx="5">
                  <c:v>1223</c:v>
                </c:pt>
                <c:pt idx="6">
                  <c:v>1245</c:v>
                </c:pt>
                <c:pt idx="7">
                  <c:v>1124</c:v>
                </c:pt>
                <c:pt idx="8">
                  <c:v>1207</c:v>
                </c:pt>
                <c:pt idx="9">
                  <c:v>1127</c:v>
                </c:pt>
                <c:pt idx="10">
                  <c:v>1141</c:v>
                </c:pt>
                <c:pt idx="11">
                  <c:v>1197</c:v>
                </c:pt>
                <c:pt idx="12">
                  <c:v>1251</c:v>
                </c:pt>
                <c:pt idx="13">
                  <c:v>1165</c:v>
                </c:pt>
                <c:pt idx="14">
                  <c:v>1061</c:v>
                </c:pt>
                <c:pt idx="15">
                  <c:v>1008</c:v>
                </c:pt>
                <c:pt idx="16">
                  <c:v>1128</c:v>
                </c:pt>
                <c:pt idx="17">
                  <c:v>1133</c:v>
                </c:pt>
                <c:pt idx="18">
                  <c:v>1171</c:v>
                </c:pt>
                <c:pt idx="19">
                  <c:v>978</c:v>
                </c:pt>
                <c:pt idx="20">
                  <c:v>1080</c:v>
                </c:pt>
                <c:pt idx="21">
                  <c:v>972</c:v>
                </c:pt>
                <c:pt idx="22">
                  <c:v>1087</c:v>
                </c:pt>
                <c:pt idx="23">
                  <c:v>1041</c:v>
                </c:pt>
                <c:pt idx="24">
                  <c:v>896</c:v>
                </c:pt>
                <c:pt idx="25">
                  <c:v>943</c:v>
                </c:pt>
                <c:pt idx="26">
                  <c:v>1097</c:v>
                </c:pt>
                <c:pt idx="27">
                  <c:v>1185</c:v>
                </c:pt>
                <c:pt idx="28">
                  <c:v>1169</c:v>
                </c:pt>
                <c:pt idx="29">
                  <c:v>964</c:v>
                </c:pt>
                <c:pt idx="30">
                  <c:v>1030</c:v>
                </c:pt>
                <c:pt idx="31">
                  <c:v>951</c:v>
                </c:pt>
                <c:pt idx="32">
                  <c:v>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0A-47C2-9244-34DB6C6EC5F7}"/>
            </c:ext>
          </c:extLst>
        </c:ser>
        <c:ser>
          <c:idx val="2"/>
          <c:order val="2"/>
          <c:tx>
            <c:v>IUT's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'AS Plus'!$C$4:$AI$4</c:f>
              <c:numCache>
                <c:formatCode>_(* #,##0_);_(* \(#,##0\);_(* "-"??_);_(@_)</c:formatCode>
                <c:ptCount val="33"/>
                <c:pt idx="0">
                  <c:v>427</c:v>
                </c:pt>
                <c:pt idx="1">
                  <c:v>479</c:v>
                </c:pt>
                <c:pt idx="2">
                  <c:v>387</c:v>
                </c:pt>
                <c:pt idx="3">
                  <c:v>423</c:v>
                </c:pt>
                <c:pt idx="4">
                  <c:v>392</c:v>
                </c:pt>
                <c:pt idx="5">
                  <c:v>467</c:v>
                </c:pt>
                <c:pt idx="6">
                  <c:v>394</c:v>
                </c:pt>
                <c:pt idx="7">
                  <c:v>391</c:v>
                </c:pt>
                <c:pt idx="8">
                  <c:v>429</c:v>
                </c:pt>
                <c:pt idx="9">
                  <c:v>617</c:v>
                </c:pt>
                <c:pt idx="10">
                  <c:v>513</c:v>
                </c:pt>
                <c:pt idx="11">
                  <c:v>601</c:v>
                </c:pt>
                <c:pt idx="12">
                  <c:v>513</c:v>
                </c:pt>
                <c:pt idx="13">
                  <c:v>507</c:v>
                </c:pt>
                <c:pt idx="14">
                  <c:v>495</c:v>
                </c:pt>
                <c:pt idx="15">
                  <c:v>523</c:v>
                </c:pt>
                <c:pt idx="16">
                  <c:v>478</c:v>
                </c:pt>
                <c:pt idx="17">
                  <c:v>521</c:v>
                </c:pt>
                <c:pt idx="18">
                  <c:v>571</c:v>
                </c:pt>
                <c:pt idx="19">
                  <c:v>574</c:v>
                </c:pt>
                <c:pt idx="20">
                  <c:v>527</c:v>
                </c:pt>
                <c:pt idx="21">
                  <c:v>485</c:v>
                </c:pt>
                <c:pt idx="22">
                  <c:v>405</c:v>
                </c:pt>
                <c:pt idx="23">
                  <c:v>439</c:v>
                </c:pt>
                <c:pt idx="24">
                  <c:v>429</c:v>
                </c:pt>
                <c:pt idx="25">
                  <c:v>668</c:v>
                </c:pt>
                <c:pt idx="26">
                  <c:v>671</c:v>
                </c:pt>
                <c:pt idx="27">
                  <c:v>925</c:v>
                </c:pt>
                <c:pt idx="28">
                  <c:v>789</c:v>
                </c:pt>
                <c:pt idx="29">
                  <c:v>887</c:v>
                </c:pt>
                <c:pt idx="30">
                  <c:v>1096</c:v>
                </c:pt>
                <c:pt idx="31">
                  <c:v>1196</c:v>
                </c:pt>
                <c:pt idx="32">
                  <c:v>1340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0A-47C2-9244-34DB6C6EC5F7}"/>
            </c:ext>
          </c:extLst>
        </c:ser>
        <c:ser>
          <c:idx val="3"/>
          <c:order val="3"/>
          <c:tx>
            <c:v>Contin/readm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'AS Plus'!$C$5:$AI$5</c:f>
              <c:numCache>
                <c:formatCode>_(* #,##0_);_(* \(#,##0\);_(* "-"??_);_(@_)</c:formatCode>
                <c:ptCount val="33"/>
                <c:pt idx="0">
                  <c:v>10793</c:v>
                </c:pt>
                <c:pt idx="1">
                  <c:v>10549</c:v>
                </c:pt>
                <c:pt idx="2">
                  <c:v>10518</c:v>
                </c:pt>
                <c:pt idx="3">
                  <c:v>10288</c:v>
                </c:pt>
                <c:pt idx="4">
                  <c:v>10059</c:v>
                </c:pt>
                <c:pt idx="5">
                  <c:v>10311</c:v>
                </c:pt>
                <c:pt idx="6">
                  <c:v>10546</c:v>
                </c:pt>
                <c:pt idx="7">
                  <c:v>10613</c:v>
                </c:pt>
                <c:pt idx="8">
                  <c:v>10543</c:v>
                </c:pt>
                <c:pt idx="9">
                  <c:v>10580</c:v>
                </c:pt>
                <c:pt idx="10">
                  <c:v>11187</c:v>
                </c:pt>
                <c:pt idx="11">
                  <c:v>11657</c:v>
                </c:pt>
                <c:pt idx="12">
                  <c:v>12478</c:v>
                </c:pt>
                <c:pt idx="13">
                  <c:v>12983</c:v>
                </c:pt>
                <c:pt idx="14">
                  <c:v>12736</c:v>
                </c:pt>
                <c:pt idx="15">
                  <c:v>12423</c:v>
                </c:pt>
                <c:pt idx="16">
                  <c:v>12504</c:v>
                </c:pt>
                <c:pt idx="17">
                  <c:v>12843</c:v>
                </c:pt>
                <c:pt idx="18">
                  <c:v>13322</c:v>
                </c:pt>
                <c:pt idx="19">
                  <c:v>13431</c:v>
                </c:pt>
                <c:pt idx="20">
                  <c:v>12851</c:v>
                </c:pt>
                <c:pt idx="21">
                  <c:v>12456</c:v>
                </c:pt>
                <c:pt idx="22">
                  <c:v>12025</c:v>
                </c:pt>
                <c:pt idx="23">
                  <c:v>12025</c:v>
                </c:pt>
                <c:pt idx="24">
                  <c:v>10890</c:v>
                </c:pt>
                <c:pt idx="25">
                  <c:v>12065</c:v>
                </c:pt>
                <c:pt idx="26">
                  <c:v>12453</c:v>
                </c:pt>
                <c:pt idx="27">
                  <c:v>12744</c:v>
                </c:pt>
                <c:pt idx="28">
                  <c:v>13120</c:v>
                </c:pt>
                <c:pt idx="29">
                  <c:v>13135</c:v>
                </c:pt>
                <c:pt idx="30">
                  <c:v>12439</c:v>
                </c:pt>
                <c:pt idx="31">
                  <c:v>12122</c:v>
                </c:pt>
                <c:pt idx="32">
                  <c:v>12245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0A-47C2-9244-34DB6C6EC5F7}"/>
            </c:ext>
          </c:extLst>
        </c:ser>
        <c:ser>
          <c:idx val="4"/>
          <c:order val="4"/>
          <c:tx>
            <c:v>New to campus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'AS Plus'!$C$6:$AI$6</c:f>
              <c:numCache>
                <c:formatCode>_(* #,##0_);_(* \(#,##0\);_(* "-"??_);_(@_)</c:formatCode>
                <c:ptCount val="33"/>
                <c:pt idx="0">
                  <c:v>4037</c:v>
                </c:pt>
                <c:pt idx="1">
                  <c:v>3926</c:v>
                </c:pt>
                <c:pt idx="2">
                  <c:v>4023</c:v>
                </c:pt>
                <c:pt idx="3">
                  <c:v>4138</c:v>
                </c:pt>
                <c:pt idx="4">
                  <c:v>4403</c:v>
                </c:pt>
                <c:pt idx="5">
                  <c:v>4239</c:v>
                </c:pt>
                <c:pt idx="6">
                  <c:v>4445</c:v>
                </c:pt>
                <c:pt idx="7">
                  <c:v>4310</c:v>
                </c:pt>
                <c:pt idx="8">
                  <c:v>4613</c:v>
                </c:pt>
                <c:pt idx="9">
                  <c:v>4947</c:v>
                </c:pt>
                <c:pt idx="10">
                  <c:v>4848</c:v>
                </c:pt>
                <c:pt idx="11">
                  <c:v>5186</c:v>
                </c:pt>
                <c:pt idx="12">
                  <c:v>5497</c:v>
                </c:pt>
                <c:pt idx="13">
                  <c:v>4946</c:v>
                </c:pt>
                <c:pt idx="14">
                  <c:v>4666</c:v>
                </c:pt>
                <c:pt idx="15">
                  <c:v>5306</c:v>
                </c:pt>
                <c:pt idx="16">
                  <c:v>5250</c:v>
                </c:pt>
                <c:pt idx="17">
                  <c:v>5461</c:v>
                </c:pt>
                <c:pt idx="18">
                  <c:v>5353</c:v>
                </c:pt>
                <c:pt idx="19">
                  <c:v>4822</c:v>
                </c:pt>
                <c:pt idx="20">
                  <c:v>5297</c:v>
                </c:pt>
                <c:pt idx="21">
                  <c:v>4963</c:v>
                </c:pt>
                <c:pt idx="22">
                  <c:v>5380</c:v>
                </c:pt>
                <c:pt idx="23">
                  <c:v>5279</c:v>
                </c:pt>
                <c:pt idx="24">
                  <c:v>5560</c:v>
                </c:pt>
                <c:pt idx="25">
                  <c:v>5739</c:v>
                </c:pt>
                <c:pt idx="26">
                  <c:v>6216</c:v>
                </c:pt>
                <c:pt idx="27">
                  <c:v>6314</c:v>
                </c:pt>
                <c:pt idx="28">
                  <c:v>6604</c:v>
                </c:pt>
                <c:pt idx="29">
                  <c:v>5456</c:v>
                </c:pt>
                <c:pt idx="30">
                  <c:v>6081</c:v>
                </c:pt>
                <c:pt idx="31">
                  <c:v>6251</c:v>
                </c:pt>
                <c:pt idx="32">
                  <c:v>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0A-47C2-9244-34DB6C6EC5F7}"/>
            </c:ext>
          </c:extLst>
        </c:ser>
        <c:ser>
          <c:idx val="5"/>
          <c:order val="5"/>
          <c:tx>
            <c:v>New to college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'AS Plus'!$C$7:$AI$7</c:f>
              <c:numCache>
                <c:formatCode>_(* #,##0_);_(* \(#,##0\);_(* "-"??_);_(@_)</c:formatCode>
                <c:ptCount val="33"/>
                <c:pt idx="0">
                  <c:v>4464</c:v>
                </c:pt>
                <c:pt idx="1">
                  <c:v>4405</c:v>
                </c:pt>
                <c:pt idx="2">
                  <c:v>4410</c:v>
                </c:pt>
                <c:pt idx="3">
                  <c:v>4561</c:v>
                </c:pt>
                <c:pt idx="4">
                  <c:v>4795</c:v>
                </c:pt>
                <c:pt idx="5">
                  <c:v>4706</c:v>
                </c:pt>
                <c:pt idx="6">
                  <c:v>4839</c:v>
                </c:pt>
                <c:pt idx="7">
                  <c:v>4701</c:v>
                </c:pt>
                <c:pt idx="8">
                  <c:v>5042</c:v>
                </c:pt>
                <c:pt idx="9">
                  <c:v>5564</c:v>
                </c:pt>
                <c:pt idx="10">
                  <c:v>5361</c:v>
                </c:pt>
                <c:pt idx="11">
                  <c:v>5787</c:v>
                </c:pt>
                <c:pt idx="12">
                  <c:v>6010</c:v>
                </c:pt>
                <c:pt idx="13">
                  <c:v>5453</c:v>
                </c:pt>
                <c:pt idx="14">
                  <c:v>5161</c:v>
                </c:pt>
                <c:pt idx="15">
                  <c:v>5829</c:v>
                </c:pt>
                <c:pt idx="16">
                  <c:v>5728</c:v>
                </c:pt>
                <c:pt idx="17">
                  <c:v>5982</c:v>
                </c:pt>
                <c:pt idx="18">
                  <c:v>5924</c:v>
                </c:pt>
                <c:pt idx="19">
                  <c:v>5396</c:v>
                </c:pt>
                <c:pt idx="20">
                  <c:v>5824</c:v>
                </c:pt>
                <c:pt idx="21">
                  <c:v>5448</c:v>
                </c:pt>
                <c:pt idx="22">
                  <c:v>5785</c:v>
                </c:pt>
                <c:pt idx="23">
                  <c:v>5718</c:v>
                </c:pt>
                <c:pt idx="24">
                  <c:v>5989</c:v>
                </c:pt>
                <c:pt idx="25">
                  <c:v>6407</c:v>
                </c:pt>
                <c:pt idx="26">
                  <c:v>6887</c:v>
                </c:pt>
                <c:pt idx="27">
                  <c:v>7239</c:v>
                </c:pt>
                <c:pt idx="28">
                  <c:v>7393</c:v>
                </c:pt>
                <c:pt idx="29">
                  <c:v>6343</c:v>
                </c:pt>
                <c:pt idx="30">
                  <c:v>7177</c:v>
                </c:pt>
                <c:pt idx="31">
                  <c:v>7447</c:v>
                </c:pt>
                <c:pt idx="32">
                  <c:v>8014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40A-47C2-9244-34DB6C6EC5F7}"/>
            </c:ext>
          </c:extLst>
        </c:ser>
        <c:ser>
          <c:idx val="6"/>
          <c:order val="6"/>
          <c:tx>
            <c:v>Total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'AS Plus'!$C$8:$AI$8</c:f>
              <c:numCache>
                <c:formatCode>_(* #,##0_);_(* \(#,##0\);_(* "-"??_);_(@_)</c:formatCode>
                <c:ptCount val="33"/>
                <c:pt idx="0">
                  <c:v>15257</c:v>
                </c:pt>
                <c:pt idx="1">
                  <c:v>14954</c:v>
                </c:pt>
                <c:pt idx="2">
                  <c:v>14928</c:v>
                </c:pt>
                <c:pt idx="3">
                  <c:v>14849</c:v>
                </c:pt>
                <c:pt idx="4">
                  <c:v>14854</c:v>
                </c:pt>
                <c:pt idx="5">
                  <c:v>15017</c:v>
                </c:pt>
                <c:pt idx="6">
                  <c:v>15385</c:v>
                </c:pt>
                <c:pt idx="7">
                  <c:v>15314</c:v>
                </c:pt>
                <c:pt idx="8">
                  <c:v>15585</c:v>
                </c:pt>
                <c:pt idx="9">
                  <c:v>16144</c:v>
                </c:pt>
                <c:pt idx="10">
                  <c:v>16548</c:v>
                </c:pt>
                <c:pt idx="11">
                  <c:v>17444</c:v>
                </c:pt>
                <c:pt idx="12">
                  <c:v>18488</c:v>
                </c:pt>
                <c:pt idx="13">
                  <c:v>18436</c:v>
                </c:pt>
                <c:pt idx="14">
                  <c:v>17897</c:v>
                </c:pt>
                <c:pt idx="15">
                  <c:v>18252</c:v>
                </c:pt>
                <c:pt idx="16">
                  <c:v>18232</c:v>
                </c:pt>
                <c:pt idx="17">
                  <c:v>18825</c:v>
                </c:pt>
                <c:pt idx="18">
                  <c:v>19246</c:v>
                </c:pt>
                <c:pt idx="19">
                  <c:v>18827</c:v>
                </c:pt>
                <c:pt idx="20">
                  <c:v>18675</c:v>
                </c:pt>
                <c:pt idx="21">
                  <c:v>17904</c:v>
                </c:pt>
                <c:pt idx="22">
                  <c:v>17810</c:v>
                </c:pt>
                <c:pt idx="23">
                  <c:v>17743</c:v>
                </c:pt>
                <c:pt idx="24">
                  <c:v>16879</c:v>
                </c:pt>
                <c:pt idx="25">
                  <c:v>18472</c:v>
                </c:pt>
                <c:pt idx="26">
                  <c:v>19340</c:v>
                </c:pt>
                <c:pt idx="27">
                  <c:v>19983</c:v>
                </c:pt>
                <c:pt idx="28">
                  <c:v>20513</c:v>
                </c:pt>
                <c:pt idx="29">
                  <c:v>19478</c:v>
                </c:pt>
                <c:pt idx="30">
                  <c:v>19616</c:v>
                </c:pt>
                <c:pt idx="31">
                  <c:v>19569</c:v>
                </c:pt>
                <c:pt idx="32">
                  <c:v>20259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40A-47C2-9244-34DB6C6EC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230464"/>
        <c:axId val="481230856"/>
      </c:lineChart>
      <c:catAx>
        <c:axId val="48123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230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81230856"/>
        <c:scaling>
          <c:orientation val="minMax"/>
          <c:max val="2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230464"/>
        <c:crosses val="autoZero"/>
        <c:crossBetween val="between"/>
        <c:majorUnit val="3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Pct of campus undergrads in this college</a:t>
            </a:r>
          </a:p>
        </c:rich>
      </c:tx>
      <c:layout>
        <c:manualLayout>
          <c:xMode val="edge"/>
          <c:yMode val="edge"/>
          <c:x val="0.13691525994259382"/>
          <c:y val="1.543209876543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45243061872987"/>
          <c:y val="0.1203707331776053"/>
          <c:w val="0.68110976182517491"/>
          <c:h val="0.75617511867982823"/>
        </c:manualLayout>
      </c:layout>
      <c:lineChart>
        <c:grouping val="standard"/>
        <c:varyColors val="0"/>
        <c:ser>
          <c:idx val="0"/>
          <c:order val="0"/>
          <c:tx>
            <c:v>New frosh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'AS Plus'!$C$21:$AI$21</c:f>
              <c:numCache>
                <c:formatCode>0%</c:formatCode>
                <c:ptCount val="33"/>
                <c:pt idx="0">
                  <c:v>0.73867595818815335</c:v>
                </c:pt>
                <c:pt idx="1">
                  <c:v>0.75249722530521646</c:v>
                </c:pt>
                <c:pt idx="2">
                  <c:v>0.7485448195576252</c:v>
                </c:pt>
                <c:pt idx="3">
                  <c:v>0.75326117124618375</c:v>
                </c:pt>
                <c:pt idx="4">
                  <c:v>0.77690100430416065</c:v>
                </c:pt>
                <c:pt idx="5">
                  <c:v>0.76315789473684215</c:v>
                </c:pt>
                <c:pt idx="6">
                  <c:v>0.75329566854990582</c:v>
                </c:pt>
                <c:pt idx="7">
                  <c:v>0.744218640504555</c:v>
                </c:pt>
                <c:pt idx="8">
                  <c:v>0.74594831362242664</c:v>
                </c:pt>
                <c:pt idx="9">
                  <c:v>0.74975466143277725</c:v>
                </c:pt>
                <c:pt idx="10">
                  <c:v>0.74407868325973503</c:v>
                </c:pt>
                <c:pt idx="11">
                  <c:v>0.73993693192357635</c:v>
                </c:pt>
                <c:pt idx="12">
                  <c:v>0.7621611918865554</c:v>
                </c:pt>
                <c:pt idx="13">
                  <c:v>0.73588945114830673</c:v>
                </c:pt>
                <c:pt idx="14">
                  <c:v>0.71999201118434197</c:v>
                </c:pt>
                <c:pt idx="15">
                  <c:v>0.7651771408225031</c:v>
                </c:pt>
                <c:pt idx="16">
                  <c:v>0.74203420342034199</c:v>
                </c:pt>
                <c:pt idx="17">
                  <c:v>0.74198525630036005</c:v>
                </c:pt>
                <c:pt idx="18">
                  <c:v>0.75774596847254938</c:v>
                </c:pt>
                <c:pt idx="19">
                  <c:v>0.74496124031007749</c:v>
                </c:pt>
                <c:pt idx="20">
                  <c:v>0.74465830831714641</c:v>
                </c:pt>
                <c:pt idx="21">
                  <c:v>0.72974949716584381</c:v>
                </c:pt>
                <c:pt idx="22">
                  <c:v>0.7345995893223819</c:v>
                </c:pt>
                <c:pt idx="23">
                  <c:v>0.72209916510478789</c:v>
                </c:pt>
                <c:pt idx="24">
                  <c:v>0.75128865979381443</c:v>
                </c:pt>
                <c:pt idx="25">
                  <c:v>0.74483615468240405</c:v>
                </c:pt>
                <c:pt idx="26">
                  <c:v>0.77914764079147636</c:v>
                </c:pt>
                <c:pt idx="27">
                  <c:v>0.76540814803760637</c:v>
                </c:pt>
                <c:pt idx="28">
                  <c:v>0.76409391255447767</c:v>
                </c:pt>
                <c:pt idx="29">
                  <c:v>0.71008536199810302</c:v>
                </c:pt>
                <c:pt idx="30">
                  <c:v>0.74465575703965792</c:v>
                </c:pt>
                <c:pt idx="31">
                  <c:v>0.74584857866591614</c:v>
                </c:pt>
                <c:pt idx="32">
                  <c:v>0.75245163000265036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C4-4215-BEAD-C1A4F5A5DF99}"/>
            </c:ext>
          </c:extLst>
        </c:ser>
        <c:ser>
          <c:idx val="1"/>
          <c:order val="1"/>
          <c:tx>
            <c:v>Transfers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'AS Plus'!$C$22:$AI$22</c:f>
              <c:numCache>
                <c:formatCode>0%</c:formatCode>
                <c:ptCount val="33"/>
                <c:pt idx="0">
                  <c:v>0.84877771461057416</c:v>
                </c:pt>
                <c:pt idx="1">
                  <c:v>0.83436426116838491</c:v>
                </c:pt>
                <c:pt idx="2">
                  <c:v>0.8267806267806268</c:v>
                </c:pt>
                <c:pt idx="3">
                  <c:v>0.82790697674418601</c:v>
                </c:pt>
                <c:pt idx="4">
                  <c:v>0.80642907058001401</c:v>
                </c:pt>
                <c:pt idx="5">
                  <c:v>0.83824537354352291</c:v>
                </c:pt>
                <c:pt idx="6">
                  <c:v>0.83501006036217307</c:v>
                </c:pt>
                <c:pt idx="7">
                  <c:v>0.84766214177978882</c:v>
                </c:pt>
                <c:pt idx="8">
                  <c:v>0.84052924791086348</c:v>
                </c:pt>
                <c:pt idx="9">
                  <c:v>0.83481481481481479</c:v>
                </c:pt>
                <c:pt idx="10">
                  <c:v>0.8232323232323232</c:v>
                </c:pt>
                <c:pt idx="11">
                  <c:v>0.8341463414634146</c:v>
                </c:pt>
                <c:pt idx="12">
                  <c:v>0.84871099050203525</c:v>
                </c:pt>
                <c:pt idx="13">
                  <c:v>0.81297976273551986</c:v>
                </c:pt>
                <c:pt idx="14">
                  <c:v>0.81552651806302845</c:v>
                </c:pt>
                <c:pt idx="15">
                  <c:v>0.81224818694601131</c:v>
                </c:pt>
                <c:pt idx="16">
                  <c:v>0.86969930609097923</c:v>
                </c:pt>
                <c:pt idx="17">
                  <c:v>0.85963581183611537</c:v>
                </c:pt>
                <c:pt idx="18">
                  <c:v>0.86229749631811492</c:v>
                </c:pt>
                <c:pt idx="19">
                  <c:v>0.83804627249357322</c:v>
                </c:pt>
                <c:pt idx="20">
                  <c:v>0.83076923076923082</c:v>
                </c:pt>
                <c:pt idx="21">
                  <c:v>0.81338912133891217</c:v>
                </c:pt>
                <c:pt idx="22">
                  <c:v>0.84133126934984526</c:v>
                </c:pt>
                <c:pt idx="23">
                  <c:v>0.79344512195121952</c:v>
                </c:pt>
                <c:pt idx="24">
                  <c:v>0.80071492403932087</c:v>
                </c:pt>
                <c:pt idx="25">
                  <c:v>0.78387364921030755</c:v>
                </c:pt>
                <c:pt idx="26">
                  <c:v>0.76180555555555551</c:v>
                </c:pt>
                <c:pt idx="27">
                  <c:v>0.73057953144266341</c:v>
                </c:pt>
                <c:pt idx="28">
                  <c:v>0.75176848874598068</c:v>
                </c:pt>
                <c:pt idx="29">
                  <c:v>0.68417317246273956</c:v>
                </c:pt>
                <c:pt idx="30">
                  <c:v>0.66537467700258401</c:v>
                </c:pt>
                <c:pt idx="31">
                  <c:v>0.67066290550070518</c:v>
                </c:pt>
                <c:pt idx="32">
                  <c:v>0.65612648221343872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C4-4215-BEAD-C1A4F5A5DF99}"/>
            </c:ext>
          </c:extLst>
        </c:ser>
        <c:ser>
          <c:idx val="2"/>
          <c:order val="2"/>
          <c:tx>
            <c:v>IUT's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'AS Plus'!$C$23:$AI$23</c:f>
              <c:numCache>
                <c:formatCode>0%</c:formatCode>
                <c:ptCount val="33"/>
                <c:pt idx="0">
                  <c:v>0.5611038107752957</c:v>
                </c:pt>
                <c:pt idx="1">
                  <c:v>0.55568445475638051</c:v>
                </c:pt>
                <c:pt idx="2">
                  <c:v>0.53601108033240996</c:v>
                </c:pt>
                <c:pt idx="3">
                  <c:v>0.54651162790697672</c:v>
                </c:pt>
                <c:pt idx="4">
                  <c:v>0.57059679767103344</c:v>
                </c:pt>
                <c:pt idx="5">
                  <c:v>0.56951219512195117</c:v>
                </c:pt>
                <c:pt idx="6">
                  <c:v>0.46848989298454219</c:v>
                </c:pt>
                <c:pt idx="7">
                  <c:v>0.44431818181818183</c:v>
                </c:pt>
                <c:pt idx="8">
                  <c:v>0.50058343057176191</c:v>
                </c:pt>
                <c:pt idx="9">
                  <c:v>0.65918803418803418</c:v>
                </c:pt>
                <c:pt idx="10">
                  <c:v>0.6333333333333333</c:v>
                </c:pt>
                <c:pt idx="11">
                  <c:v>0.64278074866310164</c:v>
                </c:pt>
                <c:pt idx="12">
                  <c:v>0.61807228915662649</c:v>
                </c:pt>
                <c:pt idx="13">
                  <c:v>0.61010830324909748</c:v>
                </c:pt>
                <c:pt idx="14">
                  <c:v>0.58718861209964412</c:v>
                </c:pt>
                <c:pt idx="15">
                  <c:v>0.63393939393939391</c:v>
                </c:pt>
                <c:pt idx="16">
                  <c:v>0.61757105943152457</c:v>
                </c:pt>
                <c:pt idx="17">
                  <c:v>0.66369426751592353</c:v>
                </c:pt>
                <c:pt idx="18">
                  <c:v>0.71197007481296759</c:v>
                </c:pt>
                <c:pt idx="19">
                  <c:v>0.7</c:v>
                </c:pt>
                <c:pt idx="20">
                  <c:v>0.6251482799525504</c:v>
                </c:pt>
                <c:pt idx="21">
                  <c:v>0.57396449704142016</c:v>
                </c:pt>
                <c:pt idx="22">
                  <c:v>0.51724137931034486</c:v>
                </c:pt>
                <c:pt idx="23">
                  <c:v>0.50171428571428567</c:v>
                </c:pt>
                <c:pt idx="24">
                  <c:v>0.45833333333333331</c:v>
                </c:pt>
                <c:pt idx="25">
                  <c:v>0.5060606060606061</c:v>
                </c:pt>
                <c:pt idx="26">
                  <c:v>0.47220267417311751</c:v>
                </c:pt>
                <c:pt idx="27">
                  <c:v>0.49307036247334757</c:v>
                </c:pt>
                <c:pt idx="28">
                  <c:v>0.50739549839228293</c:v>
                </c:pt>
                <c:pt idx="29">
                  <c:v>0.50056433408577883</c:v>
                </c:pt>
                <c:pt idx="30">
                  <c:v>0.58081611022787494</c:v>
                </c:pt>
                <c:pt idx="31">
                  <c:v>0.62454308093994781</c:v>
                </c:pt>
                <c:pt idx="32">
                  <c:v>0.5613741097612065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C4-4215-BEAD-C1A4F5A5DF99}"/>
            </c:ext>
          </c:extLst>
        </c:ser>
        <c:ser>
          <c:idx val="3"/>
          <c:order val="3"/>
          <c:tx>
            <c:v>Contin/readm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'AS Plus'!$C$24:$AI$24</c:f>
              <c:numCache>
                <c:formatCode>0%</c:formatCode>
                <c:ptCount val="33"/>
                <c:pt idx="0">
                  <c:v>0.74496134732192154</c:v>
                </c:pt>
                <c:pt idx="1">
                  <c:v>0.74794384571752692</c:v>
                </c:pt>
                <c:pt idx="2">
                  <c:v>0.7470170454545455</c:v>
                </c:pt>
                <c:pt idx="3">
                  <c:v>0.75475020174602014</c:v>
                </c:pt>
                <c:pt idx="4">
                  <c:v>0.75506680678576787</c:v>
                </c:pt>
                <c:pt idx="5">
                  <c:v>0.75849639546858905</c:v>
                </c:pt>
                <c:pt idx="6">
                  <c:v>0.76149902520037549</c:v>
                </c:pt>
                <c:pt idx="7">
                  <c:v>0.75328270281780108</c:v>
                </c:pt>
                <c:pt idx="8">
                  <c:v>0.73501115448968213</c:v>
                </c:pt>
                <c:pt idx="9">
                  <c:v>0.73975667738777795</c:v>
                </c:pt>
                <c:pt idx="10">
                  <c:v>0.74351987239133321</c:v>
                </c:pt>
                <c:pt idx="11">
                  <c:v>0.74281526795386477</c:v>
                </c:pt>
                <c:pt idx="12">
                  <c:v>0.74875487548754871</c:v>
                </c:pt>
                <c:pt idx="13">
                  <c:v>0.75011555350127113</c:v>
                </c:pt>
                <c:pt idx="14">
                  <c:v>0.74601686972820991</c:v>
                </c:pt>
                <c:pt idx="15">
                  <c:v>0.73942027260282128</c:v>
                </c:pt>
                <c:pt idx="16">
                  <c:v>0.74220929542351755</c:v>
                </c:pt>
                <c:pt idx="17">
                  <c:v>0.74912505832944465</c:v>
                </c:pt>
                <c:pt idx="18">
                  <c:v>0.7514242202041852</c:v>
                </c:pt>
                <c:pt idx="19">
                  <c:v>0.76057534401721505</c:v>
                </c:pt>
                <c:pt idx="20">
                  <c:v>0.75812636422629931</c:v>
                </c:pt>
                <c:pt idx="21">
                  <c:v>0.74662830426182336</c:v>
                </c:pt>
                <c:pt idx="22">
                  <c:v>0.72878787878787876</c:v>
                </c:pt>
                <c:pt idx="23">
                  <c:v>0.71739649206538603</c:v>
                </c:pt>
                <c:pt idx="24">
                  <c:v>0.68011491381463907</c:v>
                </c:pt>
                <c:pt idx="25">
                  <c:v>0.69057294945910364</c:v>
                </c:pt>
                <c:pt idx="26">
                  <c:v>0.68295491938137542</c:v>
                </c:pt>
                <c:pt idx="27">
                  <c:v>0.68674893571159135</c:v>
                </c:pt>
                <c:pt idx="28">
                  <c:v>0.67625380135044588</c:v>
                </c:pt>
                <c:pt idx="29">
                  <c:v>0.67459298443839555</c:v>
                </c:pt>
                <c:pt idx="30">
                  <c:v>0.64474161613020264</c:v>
                </c:pt>
                <c:pt idx="31">
                  <c:v>0.63320100292519854</c:v>
                </c:pt>
                <c:pt idx="32">
                  <c:v>0.63590569173244704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C4-4215-BEAD-C1A4F5A5DF99}"/>
            </c:ext>
          </c:extLst>
        </c:ser>
        <c:ser>
          <c:idx val="4"/>
          <c:order val="4"/>
          <c:tx>
            <c:v>New to campus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'AS Plus'!$C$25:$AI$25</c:f>
              <c:numCache>
                <c:formatCode>0%</c:formatCode>
                <c:ptCount val="33"/>
                <c:pt idx="0">
                  <c:v>0.77589852008456661</c:v>
                </c:pt>
                <c:pt idx="1">
                  <c:v>0.77604269618501676</c:v>
                </c:pt>
                <c:pt idx="2">
                  <c:v>0.77499518397225964</c:v>
                </c:pt>
                <c:pt idx="3">
                  <c:v>0.77738117602855528</c:v>
                </c:pt>
                <c:pt idx="4">
                  <c:v>0.7844290040976305</c:v>
                </c:pt>
                <c:pt idx="5">
                  <c:v>0.78340417667713913</c:v>
                </c:pt>
                <c:pt idx="6">
                  <c:v>0.774525178602544</c:v>
                </c:pt>
                <c:pt idx="7">
                  <c:v>0.76868200463706082</c:v>
                </c:pt>
                <c:pt idx="8">
                  <c:v>0.76857714095301566</c:v>
                </c:pt>
                <c:pt idx="9">
                  <c:v>0.7675717610550814</c:v>
                </c:pt>
                <c:pt idx="10">
                  <c:v>0.7613065326633166</c:v>
                </c:pt>
                <c:pt idx="11">
                  <c:v>0.75974216232053915</c:v>
                </c:pt>
                <c:pt idx="12">
                  <c:v>0.78026969481902053</c:v>
                </c:pt>
                <c:pt idx="13">
                  <c:v>0.75270126312585606</c:v>
                </c:pt>
                <c:pt idx="14">
                  <c:v>0.73969562460367788</c:v>
                </c:pt>
                <c:pt idx="15">
                  <c:v>0.77369495479731698</c:v>
                </c:pt>
                <c:pt idx="16">
                  <c:v>0.76619964973730292</c:v>
                </c:pt>
                <c:pt idx="17">
                  <c:v>0.76366941686477419</c:v>
                </c:pt>
                <c:pt idx="18">
                  <c:v>0.77839174058455718</c:v>
                </c:pt>
                <c:pt idx="19">
                  <c:v>0.76213055160423582</c:v>
                </c:pt>
                <c:pt idx="20">
                  <c:v>0.76073531523768489</c:v>
                </c:pt>
                <c:pt idx="21">
                  <c:v>0.74474789915966388</c:v>
                </c:pt>
                <c:pt idx="22">
                  <c:v>0.75392376681614348</c:v>
                </c:pt>
                <c:pt idx="23">
                  <c:v>0.73513438239799467</c:v>
                </c:pt>
                <c:pt idx="24">
                  <c:v>0.75883717756244029</c:v>
                </c:pt>
                <c:pt idx="25">
                  <c:v>0.75098141847683852</c:v>
                </c:pt>
                <c:pt idx="26">
                  <c:v>0.77602996254681644</c:v>
                </c:pt>
                <c:pt idx="27">
                  <c:v>0.75862068965517238</c:v>
                </c:pt>
                <c:pt idx="28">
                  <c:v>0.7618827872634979</c:v>
                </c:pt>
                <c:pt idx="29">
                  <c:v>0.70536522301228188</c:v>
                </c:pt>
                <c:pt idx="30">
                  <c:v>0.72992437882607131</c:v>
                </c:pt>
                <c:pt idx="31">
                  <c:v>0.73334115438761149</c:v>
                </c:pt>
                <c:pt idx="32">
                  <c:v>0.73631950573698146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C4-4215-BEAD-C1A4F5A5DF99}"/>
            </c:ext>
          </c:extLst>
        </c:ser>
        <c:ser>
          <c:idx val="5"/>
          <c:order val="5"/>
          <c:tx>
            <c:v>New to college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'AS Plus'!$C$26:$AI$26</c:f>
              <c:numCache>
                <c:formatCode>0%</c:formatCode>
                <c:ptCount val="33"/>
                <c:pt idx="0">
                  <c:v>0.74849094567404428</c:v>
                </c:pt>
                <c:pt idx="1">
                  <c:v>0.74396216855260933</c:v>
                </c:pt>
                <c:pt idx="2">
                  <c:v>0.74581430745814303</c:v>
                </c:pt>
                <c:pt idx="3">
                  <c:v>0.74807282269968833</c:v>
                </c:pt>
                <c:pt idx="4">
                  <c:v>0.76111111111111107</c:v>
                </c:pt>
                <c:pt idx="5">
                  <c:v>0.75525597817364787</c:v>
                </c:pt>
                <c:pt idx="6">
                  <c:v>0.7354103343465046</c:v>
                </c:pt>
                <c:pt idx="7">
                  <c:v>0.72468012948974869</c:v>
                </c:pt>
                <c:pt idx="8">
                  <c:v>0.73509257909316228</c:v>
                </c:pt>
                <c:pt idx="9">
                  <c:v>0.75382739466196991</c:v>
                </c:pt>
                <c:pt idx="10">
                  <c:v>0.7468654221231541</c:v>
                </c:pt>
                <c:pt idx="11">
                  <c:v>0.74565133359103208</c:v>
                </c:pt>
                <c:pt idx="12">
                  <c:v>0.76317460317460317</c:v>
                </c:pt>
                <c:pt idx="13">
                  <c:v>0.73669278573358554</c:v>
                </c:pt>
                <c:pt idx="14">
                  <c:v>0.72171724234372814</c:v>
                </c:pt>
                <c:pt idx="15">
                  <c:v>0.75868801249511908</c:v>
                </c:pt>
                <c:pt idx="16">
                  <c:v>0.75111460792027274</c:v>
                </c:pt>
                <c:pt idx="17">
                  <c:v>0.75378024193548387</c:v>
                </c:pt>
                <c:pt idx="18">
                  <c:v>0.77145461648652169</c:v>
                </c:pt>
                <c:pt idx="19">
                  <c:v>0.75500209878270608</c:v>
                </c:pt>
                <c:pt idx="20">
                  <c:v>0.74609274916730717</c:v>
                </c:pt>
                <c:pt idx="21">
                  <c:v>0.72552936476228524</c:v>
                </c:pt>
                <c:pt idx="22">
                  <c:v>0.73052153049627477</c:v>
                </c:pt>
                <c:pt idx="23">
                  <c:v>0.70978152929493543</c:v>
                </c:pt>
                <c:pt idx="24">
                  <c:v>0.72479728912017427</c:v>
                </c:pt>
                <c:pt idx="25">
                  <c:v>0.71490738674403032</c:v>
                </c:pt>
                <c:pt idx="26">
                  <c:v>0.73025129890785712</c:v>
                </c:pt>
                <c:pt idx="27">
                  <c:v>0.70977546818315518</c:v>
                </c:pt>
                <c:pt idx="28">
                  <c:v>0.72317323681893764</c:v>
                </c:pt>
                <c:pt idx="29">
                  <c:v>0.66719259493005156</c:v>
                </c:pt>
                <c:pt idx="30">
                  <c:v>0.70238794284595807</c:v>
                </c:pt>
                <c:pt idx="31">
                  <c:v>0.7133825079030558</c:v>
                </c:pt>
                <c:pt idx="32">
                  <c:v>0.69985154135010041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BC4-4215-BEAD-C1A4F5A5DF99}"/>
            </c:ext>
          </c:extLst>
        </c:ser>
        <c:ser>
          <c:idx val="6"/>
          <c:order val="6"/>
          <c:tx>
            <c:v>Total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'AS Plus'!$C$27:$AI$27</c:f>
              <c:numCache>
                <c:formatCode>0%</c:formatCode>
                <c:ptCount val="33"/>
                <c:pt idx="0">
                  <c:v>0.74599061216506946</c:v>
                </c:pt>
                <c:pt idx="1">
                  <c:v>0.74676654182272162</c:v>
                </c:pt>
                <c:pt idx="2">
                  <c:v>0.7466613314660131</c:v>
                </c:pt>
                <c:pt idx="3">
                  <c:v>0.75268653690186538</c:v>
                </c:pt>
                <c:pt idx="4">
                  <c:v>0.75700744062786673</c:v>
                </c:pt>
                <c:pt idx="5">
                  <c:v>0.75747793190416146</c:v>
                </c:pt>
                <c:pt idx="6">
                  <c:v>0.75309608889323998</c:v>
                </c:pt>
                <c:pt idx="7">
                  <c:v>0.74426516329704506</c:v>
                </c:pt>
                <c:pt idx="8">
                  <c:v>0.73503749469414703</c:v>
                </c:pt>
                <c:pt idx="9">
                  <c:v>0.74454641885347972</c:v>
                </c:pt>
                <c:pt idx="10">
                  <c:v>0.74460043196544279</c:v>
                </c:pt>
                <c:pt idx="11">
                  <c:v>0.74375373070691564</c:v>
                </c:pt>
                <c:pt idx="12">
                  <c:v>0.75338223308883456</c:v>
                </c:pt>
                <c:pt idx="13">
                  <c:v>0.74609469850263055</c:v>
                </c:pt>
                <c:pt idx="14">
                  <c:v>0.73884324815258229</c:v>
                </c:pt>
                <c:pt idx="15">
                  <c:v>0.74546642705440291</c:v>
                </c:pt>
                <c:pt idx="16">
                  <c:v>0.74498426837739551</c:v>
                </c:pt>
                <c:pt idx="17">
                  <c:v>0.75059808612440193</c:v>
                </c:pt>
                <c:pt idx="18">
                  <c:v>0.75747795969773302</c:v>
                </c:pt>
                <c:pt idx="19">
                  <c:v>0.75896960412803349</c:v>
                </c:pt>
                <c:pt idx="20">
                  <c:v>0.754332108090641</c:v>
                </c:pt>
                <c:pt idx="21">
                  <c:v>0.74007936507936511</c:v>
                </c:pt>
                <c:pt idx="22">
                  <c:v>0.72935009623653713</c:v>
                </c:pt>
                <c:pt idx="23">
                  <c:v>0.71492465146264805</c:v>
                </c:pt>
                <c:pt idx="24">
                  <c:v>0.69532440782698246</c:v>
                </c:pt>
                <c:pt idx="25">
                  <c:v>0.69882344039647415</c:v>
                </c:pt>
                <c:pt idx="26">
                  <c:v>0.69907825772636911</c:v>
                </c:pt>
                <c:pt idx="27">
                  <c:v>0.6949158436500209</c:v>
                </c:pt>
                <c:pt idx="28">
                  <c:v>0.69244531460977587</c:v>
                </c:pt>
                <c:pt idx="29">
                  <c:v>0.6721650907585065</c:v>
                </c:pt>
                <c:pt idx="30">
                  <c:v>0.66470129782115139</c:v>
                </c:pt>
                <c:pt idx="31">
                  <c:v>0.66149477740594265</c:v>
                </c:pt>
                <c:pt idx="32">
                  <c:v>0.65975184811280818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BC4-4215-BEAD-C1A4F5A5D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227632"/>
        <c:axId val="481228024"/>
      </c:lineChart>
      <c:catAx>
        <c:axId val="48122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22802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8122802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227632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96086646014997"/>
          <c:y val="0.19135867275849777"/>
          <c:w val="0.19237453203964749"/>
          <c:h val="0.617285894818703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Headcount </a:t>
            </a:r>
          </a:p>
        </c:rich>
      </c:tx>
      <c:layout>
        <c:manualLayout>
          <c:xMode val="edge"/>
          <c:yMode val="edge"/>
          <c:x val="0.37403400309119011"/>
          <c:y val="1.55279503105590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64760432766615"/>
          <c:y val="0.12732938562904217"/>
          <c:w val="0.68778979907264293"/>
          <c:h val="0.74844833991705273"/>
        </c:manualLayout>
      </c:layout>
      <c:lineChart>
        <c:grouping val="standard"/>
        <c:varyColors val="0"/>
        <c:ser>
          <c:idx val="0"/>
          <c:order val="0"/>
          <c:tx>
            <c:v>New Frosh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Campus!$C$2:$AI$2</c:f>
              <c:numCache>
                <c:formatCode>_(* #,##0_);_(* \(#,##0\);_(* "-"??_);_(@_)</c:formatCode>
                <c:ptCount val="33"/>
                <c:pt idx="0">
                  <c:v>3444</c:v>
                </c:pt>
                <c:pt idx="1">
                  <c:v>3604</c:v>
                </c:pt>
                <c:pt idx="2">
                  <c:v>3436</c:v>
                </c:pt>
                <c:pt idx="3">
                  <c:v>3603</c:v>
                </c:pt>
                <c:pt idx="4">
                  <c:v>4182</c:v>
                </c:pt>
                <c:pt idx="5">
                  <c:v>3952</c:v>
                </c:pt>
                <c:pt idx="6">
                  <c:v>4248</c:v>
                </c:pt>
                <c:pt idx="7">
                  <c:v>4281</c:v>
                </c:pt>
                <c:pt idx="8">
                  <c:v>4566</c:v>
                </c:pt>
                <c:pt idx="9">
                  <c:v>5095</c:v>
                </c:pt>
                <c:pt idx="10">
                  <c:v>4982</c:v>
                </c:pt>
                <c:pt idx="11">
                  <c:v>5391</c:v>
                </c:pt>
                <c:pt idx="12">
                  <c:v>5571</c:v>
                </c:pt>
                <c:pt idx="13">
                  <c:v>5138</c:v>
                </c:pt>
                <c:pt idx="14">
                  <c:v>5007</c:v>
                </c:pt>
                <c:pt idx="15">
                  <c:v>5617</c:v>
                </c:pt>
                <c:pt idx="16">
                  <c:v>5555</c:v>
                </c:pt>
                <c:pt idx="17">
                  <c:v>5833</c:v>
                </c:pt>
                <c:pt idx="18">
                  <c:v>5519</c:v>
                </c:pt>
                <c:pt idx="19">
                  <c:v>5160</c:v>
                </c:pt>
                <c:pt idx="20">
                  <c:v>5663</c:v>
                </c:pt>
                <c:pt idx="21">
                  <c:v>5469</c:v>
                </c:pt>
                <c:pt idx="22">
                  <c:v>5844</c:v>
                </c:pt>
                <c:pt idx="23">
                  <c:v>5869</c:v>
                </c:pt>
                <c:pt idx="24">
                  <c:v>6208</c:v>
                </c:pt>
                <c:pt idx="25">
                  <c:v>6439</c:v>
                </c:pt>
                <c:pt idx="26">
                  <c:v>6570</c:v>
                </c:pt>
                <c:pt idx="27">
                  <c:v>6701</c:v>
                </c:pt>
                <c:pt idx="28">
                  <c:v>7113</c:v>
                </c:pt>
                <c:pt idx="29">
                  <c:v>6326</c:v>
                </c:pt>
                <c:pt idx="30">
                  <c:v>6783</c:v>
                </c:pt>
                <c:pt idx="31">
                  <c:v>7106</c:v>
                </c:pt>
                <c:pt idx="32">
                  <c:v>7546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1E-4638-A091-F606CAFFA623}"/>
            </c:ext>
          </c:extLst>
        </c:ser>
        <c:ser>
          <c:idx val="1"/>
          <c:order val="1"/>
          <c:tx>
            <c:v>Transfers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Campus!$C$3:$AI$3</c:f>
              <c:numCache>
                <c:formatCode>_(* #,##0_);_(* \(#,##0\);_(* "-"??_);_(@_)</c:formatCode>
                <c:ptCount val="33"/>
                <c:pt idx="0">
                  <c:v>1759</c:v>
                </c:pt>
                <c:pt idx="1">
                  <c:v>1455</c:v>
                </c:pt>
                <c:pt idx="2">
                  <c:v>1755</c:v>
                </c:pt>
                <c:pt idx="3">
                  <c:v>1720</c:v>
                </c:pt>
                <c:pt idx="4">
                  <c:v>1431</c:v>
                </c:pt>
                <c:pt idx="5">
                  <c:v>1459</c:v>
                </c:pt>
                <c:pt idx="6">
                  <c:v>1491</c:v>
                </c:pt>
                <c:pt idx="7">
                  <c:v>1326</c:v>
                </c:pt>
                <c:pt idx="8">
                  <c:v>1436</c:v>
                </c:pt>
                <c:pt idx="9">
                  <c:v>1350</c:v>
                </c:pt>
                <c:pt idx="10">
                  <c:v>1386</c:v>
                </c:pt>
                <c:pt idx="11">
                  <c:v>1435</c:v>
                </c:pt>
                <c:pt idx="12">
                  <c:v>1474</c:v>
                </c:pt>
                <c:pt idx="13">
                  <c:v>1433</c:v>
                </c:pt>
                <c:pt idx="14">
                  <c:v>1301</c:v>
                </c:pt>
                <c:pt idx="15">
                  <c:v>1241</c:v>
                </c:pt>
                <c:pt idx="16">
                  <c:v>1297</c:v>
                </c:pt>
                <c:pt idx="17">
                  <c:v>1318</c:v>
                </c:pt>
                <c:pt idx="18">
                  <c:v>1358</c:v>
                </c:pt>
                <c:pt idx="19">
                  <c:v>1167</c:v>
                </c:pt>
                <c:pt idx="20">
                  <c:v>1300</c:v>
                </c:pt>
                <c:pt idx="21">
                  <c:v>1195</c:v>
                </c:pt>
                <c:pt idx="22">
                  <c:v>1292</c:v>
                </c:pt>
                <c:pt idx="23">
                  <c:v>1312</c:v>
                </c:pt>
                <c:pt idx="24">
                  <c:v>1119</c:v>
                </c:pt>
                <c:pt idx="25">
                  <c:v>1203</c:v>
                </c:pt>
                <c:pt idx="26">
                  <c:v>1440</c:v>
                </c:pt>
                <c:pt idx="27">
                  <c:v>1622</c:v>
                </c:pt>
                <c:pt idx="28">
                  <c:v>1555</c:v>
                </c:pt>
                <c:pt idx="29">
                  <c:v>1409</c:v>
                </c:pt>
                <c:pt idx="30">
                  <c:v>1548</c:v>
                </c:pt>
                <c:pt idx="31">
                  <c:v>1418</c:v>
                </c:pt>
                <c:pt idx="32">
                  <c:v>1518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1E-4638-A091-F606CAFFA623}"/>
            </c:ext>
          </c:extLst>
        </c:ser>
        <c:ser>
          <c:idx val="2"/>
          <c:order val="2"/>
          <c:tx>
            <c:v>IUT's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Campus!$C$4:$AI$4</c:f>
              <c:numCache>
                <c:formatCode>_(* #,##0_);_(* \(#,##0\);_(* "-"??_);_(@_)</c:formatCode>
                <c:ptCount val="33"/>
                <c:pt idx="0">
                  <c:v>761</c:v>
                </c:pt>
                <c:pt idx="1">
                  <c:v>862</c:v>
                </c:pt>
                <c:pt idx="2">
                  <c:v>722</c:v>
                </c:pt>
                <c:pt idx="3">
                  <c:v>774</c:v>
                </c:pt>
                <c:pt idx="4">
                  <c:v>687</c:v>
                </c:pt>
                <c:pt idx="5">
                  <c:v>820</c:v>
                </c:pt>
                <c:pt idx="6">
                  <c:v>841</c:v>
                </c:pt>
                <c:pt idx="7">
                  <c:v>880</c:v>
                </c:pt>
                <c:pt idx="8">
                  <c:v>857</c:v>
                </c:pt>
                <c:pt idx="9">
                  <c:v>936</c:v>
                </c:pt>
                <c:pt idx="10">
                  <c:v>810</c:v>
                </c:pt>
                <c:pt idx="11">
                  <c:v>935</c:v>
                </c:pt>
                <c:pt idx="12">
                  <c:v>830</c:v>
                </c:pt>
                <c:pt idx="13">
                  <c:v>831</c:v>
                </c:pt>
                <c:pt idx="14">
                  <c:v>843</c:v>
                </c:pt>
                <c:pt idx="15">
                  <c:v>825</c:v>
                </c:pt>
                <c:pt idx="16">
                  <c:v>774</c:v>
                </c:pt>
                <c:pt idx="17">
                  <c:v>785</c:v>
                </c:pt>
                <c:pt idx="18">
                  <c:v>802</c:v>
                </c:pt>
                <c:pt idx="19">
                  <c:v>820</c:v>
                </c:pt>
                <c:pt idx="20">
                  <c:v>843</c:v>
                </c:pt>
                <c:pt idx="21">
                  <c:v>845</c:v>
                </c:pt>
                <c:pt idx="22">
                  <c:v>783</c:v>
                </c:pt>
                <c:pt idx="23">
                  <c:v>875</c:v>
                </c:pt>
                <c:pt idx="24">
                  <c:v>936</c:v>
                </c:pt>
                <c:pt idx="25">
                  <c:v>1320</c:v>
                </c:pt>
                <c:pt idx="26">
                  <c:v>1421</c:v>
                </c:pt>
                <c:pt idx="27">
                  <c:v>1876</c:v>
                </c:pt>
                <c:pt idx="28">
                  <c:v>1555</c:v>
                </c:pt>
                <c:pt idx="29">
                  <c:v>1772</c:v>
                </c:pt>
                <c:pt idx="30">
                  <c:v>1887</c:v>
                </c:pt>
                <c:pt idx="31">
                  <c:v>1915</c:v>
                </c:pt>
                <c:pt idx="32">
                  <c:v>2387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1E-4638-A091-F606CAFFA623}"/>
            </c:ext>
          </c:extLst>
        </c:ser>
        <c:ser>
          <c:idx val="3"/>
          <c:order val="3"/>
          <c:tx>
            <c:v>Contin/readm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Campus!$C$5:$AI$5</c:f>
              <c:numCache>
                <c:formatCode>_(* #,##0_);_(* \(#,##0\);_(* "-"??_);_(@_)</c:formatCode>
                <c:ptCount val="33"/>
                <c:pt idx="0">
                  <c:v>14488</c:v>
                </c:pt>
                <c:pt idx="1">
                  <c:v>14104</c:v>
                </c:pt>
                <c:pt idx="2">
                  <c:v>14080</c:v>
                </c:pt>
                <c:pt idx="3">
                  <c:v>13631</c:v>
                </c:pt>
                <c:pt idx="4">
                  <c:v>13322</c:v>
                </c:pt>
                <c:pt idx="5">
                  <c:v>13594</c:v>
                </c:pt>
                <c:pt idx="6">
                  <c:v>13849</c:v>
                </c:pt>
                <c:pt idx="7">
                  <c:v>14089</c:v>
                </c:pt>
                <c:pt idx="8">
                  <c:v>14344</c:v>
                </c:pt>
                <c:pt idx="9">
                  <c:v>14302</c:v>
                </c:pt>
                <c:pt idx="10">
                  <c:v>15046</c:v>
                </c:pt>
                <c:pt idx="11">
                  <c:v>15693</c:v>
                </c:pt>
                <c:pt idx="12">
                  <c:v>16665</c:v>
                </c:pt>
                <c:pt idx="13">
                  <c:v>17308</c:v>
                </c:pt>
                <c:pt idx="14">
                  <c:v>17072</c:v>
                </c:pt>
                <c:pt idx="15">
                  <c:v>16801</c:v>
                </c:pt>
                <c:pt idx="16">
                  <c:v>16847</c:v>
                </c:pt>
                <c:pt idx="17">
                  <c:v>17144</c:v>
                </c:pt>
                <c:pt idx="18">
                  <c:v>17729</c:v>
                </c:pt>
                <c:pt idx="19">
                  <c:v>17659</c:v>
                </c:pt>
                <c:pt idx="20">
                  <c:v>16951</c:v>
                </c:pt>
                <c:pt idx="21">
                  <c:v>16683</c:v>
                </c:pt>
                <c:pt idx="22">
                  <c:v>16500</c:v>
                </c:pt>
                <c:pt idx="23">
                  <c:v>16762</c:v>
                </c:pt>
                <c:pt idx="24">
                  <c:v>16012</c:v>
                </c:pt>
                <c:pt idx="25">
                  <c:v>17471</c:v>
                </c:pt>
                <c:pt idx="26">
                  <c:v>18234</c:v>
                </c:pt>
                <c:pt idx="27">
                  <c:v>18557</c:v>
                </c:pt>
                <c:pt idx="28">
                  <c:v>19401</c:v>
                </c:pt>
                <c:pt idx="29">
                  <c:v>19471</c:v>
                </c:pt>
                <c:pt idx="30">
                  <c:v>19293</c:v>
                </c:pt>
                <c:pt idx="31">
                  <c:v>19144</c:v>
                </c:pt>
                <c:pt idx="32">
                  <c:v>19256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1E-4638-A091-F606CAFFA623}"/>
            </c:ext>
          </c:extLst>
        </c:ser>
        <c:ser>
          <c:idx val="4"/>
          <c:order val="4"/>
          <c:tx>
            <c:v>New to campus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Campus!$C$6:$AI$6</c:f>
              <c:numCache>
                <c:formatCode>_(* #,##0_);_(* \(#,##0\);_(* "-"??_);_(@_)</c:formatCode>
                <c:ptCount val="33"/>
                <c:pt idx="0">
                  <c:v>5203</c:v>
                </c:pt>
                <c:pt idx="1">
                  <c:v>5059</c:v>
                </c:pt>
                <c:pt idx="2">
                  <c:v>5191</c:v>
                </c:pt>
                <c:pt idx="3">
                  <c:v>5323</c:v>
                </c:pt>
                <c:pt idx="4">
                  <c:v>5613</c:v>
                </c:pt>
                <c:pt idx="5">
                  <c:v>5411</c:v>
                </c:pt>
                <c:pt idx="6">
                  <c:v>5739</c:v>
                </c:pt>
                <c:pt idx="7">
                  <c:v>5607</c:v>
                </c:pt>
                <c:pt idx="8">
                  <c:v>6002</c:v>
                </c:pt>
                <c:pt idx="9">
                  <c:v>6445</c:v>
                </c:pt>
                <c:pt idx="10">
                  <c:v>6368</c:v>
                </c:pt>
                <c:pt idx="11">
                  <c:v>6826</c:v>
                </c:pt>
                <c:pt idx="12">
                  <c:v>7045</c:v>
                </c:pt>
                <c:pt idx="13">
                  <c:v>6571</c:v>
                </c:pt>
                <c:pt idx="14">
                  <c:v>6308</c:v>
                </c:pt>
                <c:pt idx="15">
                  <c:v>6858</c:v>
                </c:pt>
                <c:pt idx="16">
                  <c:v>6852</c:v>
                </c:pt>
                <c:pt idx="17">
                  <c:v>7151</c:v>
                </c:pt>
                <c:pt idx="18">
                  <c:v>6877</c:v>
                </c:pt>
                <c:pt idx="19">
                  <c:v>6327</c:v>
                </c:pt>
                <c:pt idx="20">
                  <c:v>6963</c:v>
                </c:pt>
                <c:pt idx="21">
                  <c:v>6664</c:v>
                </c:pt>
                <c:pt idx="22">
                  <c:v>7136</c:v>
                </c:pt>
                <c:pt idx="23">
                  <c:v>7181</c:v>
                </c:pt>
                <c:pt idx="24">
                  <c:v>7327</c:v>
                </c:pt>
                <c:pt idx="25">
                  <c:v>7642</c:v>
                </c:pt>
                <c:pt idx="26">
                  <c:v>8010</c:v>
                </c:pt>
                <c:pt idx="27">
                  <c:v>8323</c:v>
                </c:pt>
                <c:pt idx="28">
                  <c:v>8668</c:v>
                </c:pt>
                <c:pt idx="29">
                  <c:v>7735</c:v>
                </c:pt>
                <c:pt idx="30">
                  <c:v>8331</c:v>
                </c:pt>
                <c:pt idx="31">
                  <c:v>8524</c:v>
                </c:pt>
                <c:pt idx="32">
                  <c:v>9064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1E-4638-A091-F606CAFFA623}"/>
            </c:ext>
          </c:extLst>
        </c:ser>
        <c:ser>
          <c:idx val="5"/>
          <c:order val="5"/>
          <c:tx>
            <c:v>New to college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Campus!$C$7:$AI$7</c:f>
              <c:numCache>
                <c:formatCode>_(* #,##0_);_(* \(#,##0\);_(* "-"??_);_(@_)</c:formatCode>
                <c:ptCount val="33"/>
                <c:pt idx="0">
                  <c:v>5964</c:v>
                </c:pt>
                <c:pt idx="1">
                  <c:v>5921</c:v>
                </c:pt>
                <c:pt idx="2">
                  <c:v>5913</c:v>
                </c:pt>
                <c:pt idx="3">
                  <c:v>6097</c:v>
                </c:pt>
                <c:pt idx="4">
                  <c:v>6300</c:v>
                </c:pt>
                <c:pt idx="5">
                  <c:v>6231</c:v>
                </c:pt>
                <c:pt idx="6">
                  <c:v>6580</c:v>
                </c:pt>
                <c:pt idx="7">
                  <c:v>6487</c:v>
                </c:pt>
                <c:pt idx="8">
                  <c:v>6859</c:v>
                </c:pt>
                <c:pt idx="9">
                  <c:v>7381</c:v>
                </c:pt>
                <c:pt idx="10">
                  <c:v>7178</c:v>
                </c:pt>
                <c:pt idx="11">
                  <c:v>7761</c:v>
                </c:pt>
                <c:pt idx="12">
                  <c:v>7875</c:v>
                </c:pt>
                <c:pt idx="13">
                  <c:v>7402</c:v>
                </c:pt>
                <c:pt idx="14">
                  <c:v>7151</c:v>
                </c:pt>
                <c:pt idx="15">
                  <c:v>7683</c:v>
                </c:pt>
                <c:pt idx="16">
                  <c:v>7626</c:v>
                </c:pt>
                <c:pt idx="17">
                  <c:v>7936</c:v>
                </c:pt>
                <c:pt idx="18">
                  <c:v>7679</c:v>
                </c:pt>
                <c:pt idx="19">
                  <c:v>7147</c:v>
                </c:pt>
                <c:pt idx="20">
                  <c:v>7806</c:v>
                </c:pt>
                <c:pt idx="21">
                  <c:v>7509</c:v>
                </c:pt>
                <c:pt idx="22">
                  <c:v>7919</c:v>
                </c:pt>
                <c:pt idx="23">
                  <c:v>8056</c:v>
                </c:pt>
                <c:pt idx="24">
                  <c:v>8263</c:v>
                </c:pt>
                <c:pt idx="25">
                  <c:v>8962</c:v>
                </c:pt>
                <c:pt idx="26">
                  <c:v>9431</c:v>
                </c:pt>
                <c:pt idx="27">
                  <c:v>10199</c:v>
                </c:pt>
                <c:pt idx="28">
                  <c:v>10223</c:v>
                </c:pt>
                <c:pt idx="29">
                  <c:v>9507</c:v>
                </c:pt>
                <c:pt idx="30">
                  <c:v>10218</c:v>
                </c:pt>
                <c:pt idx="31">
                  <c:v>10439</c:v>
                </c:pt>
                <c:pt idx="32">
                  <c:v>11451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1E-4638-A091-F606CAFFA623}"/>
            </c:ext>
          </c:extLst>
        </c:ser>
        <c:ser>
          <c:idx val="6"/>
          <c:order val="6"/>
          <c:tx>
            <c:v>Total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Campus!$C$8:$AI$8</c:f>
              <c:numCache>
                <c:formatCode>_(* #,##0_);_(* \(#,##0\);_(* "-"??_);_(@_)</c:formatCode>
                <c:ptCount val="33"/>
                <c:pt idx="0">
                  <c:v>20452</c:v>
                </c:pt>
                <c:pt idx="1">
                  <c:v>20025</c:v>
                </c:pt>
                <c:pt idx="2">
                  <c:v>19993</c:v>
                </c:pt>
                <c:pt idx="3">
                  <c:v>19728</c:v>
                </c:pt>
                <c:pt idx="4">
                  <c:v>19622</c:v>
                </c:pt>
                <c:pt idx="5">
                  <c:v>19825</c:v>
                </c:pt>
                <c:pt idx="6">
                  <c:v>20429</c:v>
                </c:pt>
                <c:pt idx="7">
                  <c:v>20576</c:v>
                </c:pt>
                <c:pt idx="8">
                  <c:v>21203</c:v>
                </c:pt>
                <c:pt idx="9">
                  <c:v>21683</c:v>
                </c:pt>
                <c:pt idx="10">
                  <c:v>22224</c:v>
                </c:pt>
                <c:pt idx="11">
                  <c:v>23454</c:v>
                </c:pt>
                <c:pt idx="12">
                  <c:v>24540</c:v>
                </c:pt>
                <c:pt idx="13">
                  <c:v>24710</c:v>
                </c:pt>
                <c:pt idx="14">
                  <c:v>24223</c:v>
                </c:pt>
                <c:pt idx="15">
                  <c:v>24484</c:v>
                </c:pt>
                <c:pt idx="16">
                  <c:v>24473</c:v>
                </c:pt>
                <c:pt idx="17">
                  <c:v>25080</c:v>
                </c:pt>
                <c:pt idx="18">
                  <c:v>25408</c:v>
                </c:pt>
                <c:pt idx="19">
                  <c:v>24806</c:v>
                </c:pt>
                <c:pt idx="20">
                  <c:v>24757</c:v>
                </c:pt>
                <c:pt idx="21">
                  <c:v>24192</c:v>
                </c:pt>
                <c:pt idx="22">
                  <c:v>24419</c:v>
                </c:pt>
                <c:pt idx="23">
                  <c:v>24818</c:v>
                </c:pt>
                <c:pt idx="24">
                  <c:v>24275</c:v>
                </c:pt>
                <c:pt idx="25">
                  <c:v>26433</c:v>
                </c:pt>
                <c:pt idx="26">
                  <c:v>27665</c:v>
                </c:pt>
                <c:pt idx="27">
                  <c:v>28756</c:v>
                </c:pt>
                <c:pt idx="28">
                  <c:v>29624</c:v>
                </c:pt>
                <c:pt idx="29">
                  <c:v>28978</c:v>
                </c:pt>
                <c:pt idx="30">
                  <c:v>29511</c:v>
                </c:pt>
                <c:pt idx="31">
                  <c:v>29583</c:v>
                </c:pt>
                <c:pt idx="32">
                  <c:v>30707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E1E-4638-A091-F606CAFFA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228808"/>
        <c:axId val="546589704"/>
      </c:lineChart>
      <c:catAx>
        <c:axId val="48122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89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46589704"/>
        <c:scaling>
          <c:orientation val="minMax"/>
          <c:max val="3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228808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1653786707882"/>
          <c:y val="0.24844753101514483"/>
          <c:w val="0.17310664605873261"/>
          <c:h val="0.562112779380838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Pct of campus undergrads in this college</a:t>
            </a:r>
          </a:p>
        </c:rich>
      </c:tx>
      <c:layout>
        <c:manualLayout>
          <c:xMode val="edge"/>
          <c:yMode val="edge"/>
          <c:x val="0.13990849767632255"/>
          <c:y val="1.6611295681063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38544696262964"/>
          <c:y val="0.11295699386970819"/>
          <c:w val="0.60779884581830312"/>
          <c:h val="0.77408763446005902"/>
        </c:manualLayout>
      </c:layout>
      <c:lineChart>
        <c:grouping val="standard"/>
        <c:varyColors val="0"/>
        <c:ser>
          <c:idx val="0"/>
          <c:order val="0"/>
          <c:tx>
            <c:v>New frosh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'A&amp;S'!$C$21:$AI$21</c:f>
              <c:numCache>
                <c:formatCode>0%</c:formatCode>
                <c:ptCount val="33"/>
                <c:pt idx="0">
                  <c:v>0.70238095238095233</c:v>
                </c:pt>
                <c:pt idx="1">
                  <c:v>0.71614872364039961</c:v>
                </c:pt>
                <c:pt idx="2">
                  <c:v>0.71274738067520371</c:v>
                </c:pt>
                <c:pt idx="3">
                  <c:v>0.71135165140160972</c:v>
                </c:pt>
                <c:pt idx="4">
                  <c:v>0.73816355810616929</c:v>
                </c:pt>
                <c:pt idx="5">
                  <c:v>0.71761133603238869</c:v>
                </c:pt>
                <c:pt idx="6">
                  <c:v>0.71115819209039544</c:v>
                </c:pt>
                <c:pt idx="7">
                  <c:v>0.70567624386825512</c:v>
                </c:pt>
                <c:pt idx="8">
                  <c:v>0.70061322820849758</c:v>
                </c:pt>
                <c:pt idx="9">
                  <c:v>0.70932286555446511</c:v>
                </c:pt>
                <c:pt idx="10">
                  <c:v>0.7045363307908471</c:v>
                </c:pt>
                <c:pt idx="11">
                  <c:v>0.69597477276943054</c:v>
                </c:pt>
                <c:pt idx="12">
                  <c:v>0.71638844013642078</c:v>
                </c:pt>
                <c:pt idx="13">
                  <c:v>0.68995718178279486</c:v>
                </c:pt>
                <c:pt idx="14">
                  <c:v>0.67884961054523663</c:v>
                </c:pt>
                <c:pt idx="15">
                  <c:v>0.71497240519850458</c:v>
                </c:pt>
                <c:pt idx="16">
                  <c:v>0.69396939693969395</c:v>
                </c:pt>
                <c:pt idx="17">
                  <c:v>0.70066860963483624</c:v>
                </c:pt>
                <c:pt idx="18">
                  <c:v>0.72060155825330674</c:v>
                </c:pt>
                <c:pt idx="19">
                  <c:v>0.70639534883720934</c:v>
                </c:pt>
                <c:pt idx="20">
                  <c:v>0.70633939607981633</c:v>
                </c:pt>
                <c:pt idx="21">
                  <c:v>0.67928323276650215</c:v>
                </c:pt>
                <c:pt idx="22">
                  <c:v>0.69336071184120462</c:v>
                </c:pt>
                <c:pt idx="23">
                  <c:v>0.6815471119441131</c:v>
                </c:pt>
                <c:pt idx="24">
                  <c:v>0.68798324742268047</c:v>
                </c:pt>
                <c:pt idx="25">
                  <c:v>0.68116167106693581</c:v>
                </c:pt>
                <c:pt idx="26">
                  <c:v>0.70532724505327249</c:v>
                </c:pt>
                <c:pt idx="27">
                  <c:v>0.68930010446202061</c:v>
                </c:pt>
                <c:pt idx="28">
                  <c:v>0.45086461408688316</c:v>
                </c:pt>
                <c:pt idx="29">
                  <c:v>0.3958267467594056</c:v>
                </c:pt>
                <c:pt idx="30">
                  <c:v>0.41441839893852278</c:v>
                </c:pt>
                <c:pt idx="31">
                  <c:v>0.41851956093442161</c:v>
                </c:pt>
                <c:pt idx="32">
                  <c:v>0.39809170421415319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CE-4806-9273-653C7BA7D412}"/>
            </c:ext>
          </c:extLst>
        </c:ser>
        <c:ser>
          <c:idx val="1"/>
          <c:order val="1"/>
          <c:tx>
            <c:v>Transfers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'A&amp;S'!$C$22:$AI$22</c:f>
              <c:numCache>
                <c:formatCode>0%</c:formatCode>
                <c:ptCount val="33"/>
                <c:pt idx="0">
                  <c:v>0.80784536668561679</c:v>
                </c:pt>
                <c:pt idx="1">
                  <c:v>0.78831615120274912</c:v>
                </c:pt>
                <c:pt idx="2">
                  <c:v>0.7817663817663818</c:v>
                </c:pt>
                <c:pt idx="3">
                  <c:v>0.79127906976744189</c:v>
                </c:pt>
                <c:pt idx="4">
                  <c:v>0.77498252969951087</c:v>
                </c:pt>
                <c:pt idx="5">
                  <c:v>0.80671692940370121</c:v>
                </c:pt>
                <c:pt idx="6">
                  <c:v>0.79610999329309184</c:v>
                </c:pt>
                <c:pt idx="7">
                  <c:v>0.80618401206636503</c:v>
                </c:pt>
                <c:pt idx="8">
                  <c:v>0.79247910863509752</c:v>
                </c:pt>
                <c:pt idx="9">
                  <c:v>0.77777777777777779</c:v>
                </c:pt>
                <c:pt idx="10">
                  <c:v>0.75829725829725825</c:v>
                </c:pt>
                <c:pt idx="11">
                  <c:v>0.77212543554006974</c:v>
                </c:pt>
                <c:pt idx="12">
                  <c:v>0.79579375848032563</c:v>
                </c:pt>
                <c:pt idx="13">
                  <c:v>0.76203768318213538</c:v>
                </c:pt>
                <c:pt idx="14">
                  <c:v>0.76556495003843195</c:v>
                </c:pt>
                <c:pt idx="15">
                  <c:v>0.7558420628525383</c:v>
                </c:pt>
                <c:pt idx="16">
                  <c:v>0.80647648419429452</c:v>
                </c:pt>
                <c:pt idx="17">
                  <c:v>0.79893778452200304</c:v>
                </c:pt>
                <c:pt idx="18">
                  <c:v>0.79234167893961704</c:v>
                </c:pt>
                <c:pt idx="19">
                  <c:v>0.77549271636675232</c:v>
                </c:pt>
                <c:pt idx="20">
                  <c:v>0.75692307692307692</c:v>
                </c:pt>
                <c:pt idx="21">
                  <c:v>0.75481171548117154</c:v>
                </c:pt>
                <c:pt idx="22">
                  <c:v>0.79643962848297212</c:v>
                </c:pt>
                <c:pt idx="23">
                  <c:v>0.76219512195121952</c:v>
                </c:pt>
                <c:pt idx="24">
                  <c:v>0.74798927613941024</c:v>
                </c:pt>
                <c:pt idx="25">
                  <c:v>0.72817955112219457</c:v>
                </c:pt>
                <c:pt idx="26">
                  <c:v>0.69236111111111109</c:v>
                </c:pt>
                <c:pt idx="27">
                  <c:v>0.66522811344019728</c:v>
                </c:pt>
                <c:pt idx="28">
                  <c:v>0.69196141479099682</c:v>
                </c:pt>
                <c:pt idx="29">
                  <c:v>0.48474095102909864</c:v>
                </c:pt>
                <c:pt idx="30">
                  <c:v>0.45930232558139533</c:v>
                </c:pt>
                <c:pt idx="31">
                  <c:v>0.4400564174894217</c:v>
                </c:pt>
                <c:pt idx="32">
                  <c:v>0.44268774703557312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E-4806-9273-653C7BA7D412}"/>
            </c:ext>
          </c:extLst>
        </c:ser>
        <c:ser>
          <c:idx val="2"/>
          <c:order val="2"/>
          <c:tx>
            <c:v>IUT's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'A&amp;S'!$C$23:$AI$23</c:f>
              <c:numCache>
                <c:formatCode>0%</c:formatCode>
                <c:ptCount val="33"/>
                <c:pt idx="0">
                  <c:v>0.27463863337713534</c:v>
                </c:pt>
                <c:pt idx="1">
                  <c:v>0.25638051044083526</c:v>
                </c:pt>
                <c:pt idx="2">
                  <c:v>0.23684210526315788</c:v>
                </c:pt>
                <c:pt idx="3">
                  <c:v>0.2441860465116279</c:v>
                </c:pt>
                <c:pt idx="4">
                  <c:v>0.2183406113537118</c:v>
                </c:pt>
                <c:pt idx="5">
                  <c:v>0.19878048780487806</c:v>
                </c:pt>
                <c:pt idx="6">
                  <c:v>0.15219976218787157</c:v>
                </c:pt>
                <c:pt idx="7">
                  <c:v>0.13636363636363635</c:v>
                </c:pt>
                <c:pt idx="8">
                  <c:v>0.17736289381563594</c:v>
                </c:pt>
                <c:pt idx="9">
                  <c:v>0.20085470085470086</c:v>
                </c:pt>
                <c:pt idx="10">
                  <c:v>0.2382716049382716</c:v>
                </c:pt>
                <c:pt idx="11">
                  <c:v>0.29090909090909089</c:v>
                </c:pt>
                <c:pt idx="12">
                  <c:v>0.26987951807228916</c:v>
                </c:pt>
                <c:pt idx="13">
                  <c:v>0.2563176895306859</c:v>
                </c:pt>
                <c:pt idx="14">
                  <c:v>0.24792408066429419</c:v>
                </c:pt>
                <c:pt idx="15">
                  <c:v>0.26787878787878788</c:v>
                </c:pt>
                <c:pt idx="16">
                  <c:v>0.23255813953488372</c:v>
                </c:pt>
                <c:pt idx="17">
                  <c:v>0.2840764331210191</c:v>
                </c:pt>
                <c:pt idx="18">
                  <c:v>0.31546134663341646</c:v>
                </c:pt>
                <c:pt idx="19">
                  <c:v>0.32560975609756099</c:v>
                </c:pt>
                <c:pt idx="20">
                  <c:v>0.30960854092526691</c:v>
                </c:pt>
                <c:pt idx="21">
                  <c:v>0.24260355029585798</c:v>
                </c:pt>
                <c:pt idx="22">
                  <c:v>0.31545338441890164</c:v>
                </c:pt>
                <c:pt idx="23">
                  <c:v>0.25942857142857145</c:v>
                </c:pt>
                <c:pt idx="24">
                  <c:v>0.23290598290598291</c:v>
                </c:pt>
                <c:pt idx="25">
                  <c:v>0.16893939393939394</c:v>
                </c:pt>
                <c:pt idx="26">
                  <c:v>0.15411681914144967</c:v>
                </c:pt>
                <c:pt idx="27">
                  <c:v>0.13272921108742003</c:v>
                </c:pt>
                <c:pt idx="28">
                  <c:v>0.15369774919614149</c:v>
                </c:pt>
                <c:pt idx="29">
                  <c:v>0.20090293453724606</c:v>
                </c:pt>
                <c:pt idx="30">
                  <c:v>0.28351881293057762</c:v>
                </c:pt>
                <c:pt idx="31">
                  <c:v>0.35352480417754567</c:v>
                </c:pt>
                <c:pt idx="32">
                  <c:v>0.27733556765814832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CE-4806-9273-653C7BA7D412}"/>
            </c:ext>
          </c:extLst>
        </c:ser>
        <c:ser>
          <c:idx val="3"/>
          <c:order val="3"/>
          <c:tx>
            <c:v>Contin/readm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'A&amp;S'!$C$24:$AI$24</c:f>
              <c:numCache>
                <c:formatCode>0%</c:formatCode>
                <c:ptCount val="33"/>
                <c:pt idx="0">
                  <c:v>0.70092490336830482</c:v>
                </c:pt>
                <c:pt idx="1">
                  <c:v>0.7028502552467385</c:v>
                </c:pt>
                <c:pt idx="2">
                  <c:v>0.69914772727272723</c:v>
                </c:pt>
                <c:pt idx="3">
                  <c:v>0.70530408627393437</c:v>
                </c:pt>
                <c:pt idx="4">
                  <c:v>0.70244708001801537</c:v>
                </c:pt>
                <c:pt idx="5">
                  <c:v>0.70597322348094749</c:v>
                </c:pt>
                <c:pt idx="6">
                  <c:v>0.70301104772907796</c:v>
                </c:pt>
                <c:pt idx="7">
                  <c:v>0.69564908794094682</c:v>
                </c:pt>
                <c:pt idx="8">
                  <c:v>0.67965699944227553</c:v>
                </c:pt>
                <c:pt idx="9">
                  <c:v>0.683331002656971</c:v>
                </c:pt>
                <c:pt idx="10">
                  <c:v>0.67971553901369131</c:v>
                </c:pt>
                <c:pt idx="11">
                  <c:v>0.6781367488689225</c:v>
                </c:pt>
                <c:pt idx="12">
                  <c:v>0.68358835883588354</c:v>
                </c:pt>
                <c:pt idx="13">
                  <c:v>0.68586780679454584</c:v>
                </c:pt>
                <c:pt idx="14">
                  <c:v>0.68234536082474229</c:v>
                </c:pt>
                <c:pt idx="15">
                  <c:v>0.67543598595321708</c:v>
                </c:pt>
                <c:pt idx="16">
                  <c:v>0.67893393482519138</c:v>
                </c:pt>
                <c:pt idx="17">
                  <c:v>0.68245450303313115</c:v>
                </c:pt>
                <c:pt idx="18">
                  <c:v>0.68593829319194544</c:v>
                </c:pt>
                <c:pt idx="19">
                  <c:v>0.69601902712497876</c:v>
                </c:pt>
                <c:pt idx="20">
                  <c:v>0.69388236682201643</c:v>
                </c:pt>
                <c:pt idx="21">
                  <c:v>0.68542828028532043</c:v>
                </c:pt>
                <c:pt idx="22">
                  <c:v>0.6668484848484848</c:v>
                </c:pt>
                <c:pt idx="23">
                  <c:v>0.66006443145209404</c:v>
                </c:pt>
                <c:pt idx="24">
                  <c:v>0.64520359730202348</c:v>
                </c:pt>
                <c:pt idx="25">
                  <c:v>0.60236964111956959</c:v>
                </c:pt>
                <c:pt idx="26">
                  <c:v>0.59515191400680045</c:v>
                </c:pt>
                <c:pt idx="27">
                  <c:v>0.60284528749259036</c:v>
                </c:pt>
                <c:pt idx="28">
                  <c:v>0.58048554198237201</c:v>
                </c:pt>
                <c:pt idx="29">
                  <c:v>0.54085563145190285</c:v>
                </c:pt>
                <c:pt idx="30">
                  <c:v>0.49380604364277197</c:v>
                </c:pt>
                <c:pt idx="31">
                  <c:v>0.47012118679481824</c:v>
                </c:pt>
                <c:pt idx="32">
                  <c:v>0.47304736186123808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CE-4806-9273-653C7BA7D412}"/>
            </c:ext>
          </c:extLst>
        </c:ser>
        <c:ser>
          <c:idx val="4"/>
          <c:order val="4"/>
          <c:tx>
            <c:v>New to campus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'A&amp;S'!$C$25:$AI$25</c:f>
              <c:numCache>
                <c:formatCode>0%</c:formatCode>
                <c:ptCount val="33"/>
                <c:pt idx="0">
                  <c:v>0.73803574860657317</c:v>
                </c:pt>
                <c:pt idx="1">
                  <c:v>0.73690452658628192</c:v>
                </c:pt>
                <c:pt idx="2">
                  <c:v>0.73608167983047579</c:v>
                </c:pt>
                <c:pt idx="3">
                  <c:v>0.73717828292316367</c:v>
                </c:pt>
                <c:pt idx="4">
                  <c:v>0.7475503295920185</c:v>
                </c:pt>
                <c:pt idx="5">
                  <c:v>0.74163740528552946</c:v>
                </c:pt>
                <c:pt idx="6">
                  <c:v>0.73322878550270076</c:v>
                </c:pt>
                <c:pt idx="7">
                  <c:v>0.72944533618690921</c:v>
                </c:pt>
                <c:pt idx="8">
                  <c:v>0.72259246917694098</c:v>
                </c:pt>
                <c:pt idx="9">
                  <c:v>0.72366175329712956</c:v>
                </c:pt>
                <c:pt idx="10">
                  <c:v>0.71623743718592969</c:v>
                </c:pt>
                <c:pt idx="11">
                  <c:v>0.71198359214767071</c:v>
                </c:pt>
                <c:pt idx="12">
                  <c:v>0.73300212916962382</c:v>
                </c:pt>
                <c:pt idx="13">
                  <c:v>0.70567645716024963</c:v>
                </c:pt>
                <c:pt idx="14">
                  <c:v>0.69673430564362715</c:v>
                </c:pt>
                <c:pt idx="15">
                  <c:v>0.72236803732866728</c:v>
                </c:pt>
                <c:pt idx="16">
                  <c:v>0.71526561587857562</c:v>
                </c:pt>
                <c:pt idx="17">
                  <c:v>0.71878059012725493</c:v>
                </c:pt>
                <c:pt idx="18">
                  <c:v>0.73476806747128109</c:v>
                </c:pt>
                <c:pt idx="19">
                  <c:v>0.71914019282440333</c:v>
                </c:pt>
                <c:pt idx="20">
                  <c:v>0.7157834266839006</c:v>
                </c:pt>
                <c:pt idx="21">
                  <c:v>0.69282713085234093</c:v>
                </c:pt>
                <c:pt idx="22">
                  <c:v>0.71202354260089684</c:v>
                </c:pt>
                <c:pt idx="23">
                  <c:v>0.69628185489486139</c:v>
                </c:pt>
                <c:pt idx="24">
                  <c:v>0.69714753650880301</c:v>
                </c:pt>
                <c:pt idx="25">
                  <c:v>0.68856320334990839</c:v>
                </c:pt>
                <c:pt idx="26">
                  <c:v>0.70299625468164795</c:v>
                </c:pt>
                <c:pt idx="27">
                  <c:v>0.68460891505466781</c:v>
                </c:pt>
                <c:pt idx="28">
                  <c:v>0.49411628980156896</c:v>
                </c:pt>
                <c:pt idx="29">
                  <c:v>0.41202327084680024</c:v>
                </c:pt>
                <c:pt idx="30">
                  <c:v>0.42275837234425639</c:v>
                </c:pt>
                <c:pt idx="31">
                  <c:v>0.42210229938995775</c:v>
                </c:pt>
                <c:pt idx="32">
                  <c:v>0.40556045895851722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CE-4806-9273-653C7BA7D412}"/>
            </c:ext>
          </c:extLst>
        </c:ser>
        <c:ser>
          <c:idx val="5"/>
          <c:order val="5"/>
          <c:tx>
            <c:v>New to college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'A&amp;S'!$C$26:$AI$26</c:f>
              <c:numCache>
                <c:formatCode>0%</c:formatCode>
                <c:ptCount val="33"/>
                <c:pt idx="0">
                  <c:v>0.67890677397719656</c:v>
                </c:pt>
                <c:pt idx="1">
                  <c:v>0.66694815065022806</c:v>
                </c:pt>
                <c:pt idx="2">
                  <c:v>0.67512261119567052</c:v>
                </c:pt>
                <c:pt idx="3">
                  <c:v>0.67459406265376409</c:v>
                </c:pt>
                <c:pt idx="4">
                  <c:v>0.68984126984126981</c:v>
                </c:pt>
                <c:pt idx="5">
                  <c:v>0.67019740009629269</c:v>
                </c:pt>
                <c:pt idx="6">
                  <c:v>0.65896656534954412</c:v>
                </c:pt>
                <c:pt idx="7">
                  <c:v>0.64899028826884542</c:v>
                </c:pt>
                <c:pt idx="8">
                  <c:v>0.65446858142586384</c:v>
                </c:pt>
                <c:pt idx="9">
                  <c:v>0.65736350088063944</c:v>
                </c:pt>
                <c:pt idx="10">
                  <c:v>0.66230147673446638</c:v>
                </c:pt>
                <c:pt idx="11">
                  <c:v>0.66125499291328438</c:v>
                </c:pt>
                <c:pt idx="12">
                  <c:v>0.68419047619047624</c:v>
                </c:pt>
                <c:pt idx="13">
                  <c:v>0.65522831667116999</c:v>
                </c:pt>
                <c:pt idx="14">
                  <c:v>0.64382603831631935</c:v>
                </c:pt>
                <c:pt idx="15">
                  <c:v>0.67356501366653654</c:v>
                </c:pt>
                <c:pt idx="16">
                  <c:v>0.66627327563598215</c:v>
                </c:pt>
                <c:pt idx="17">
                  <c:v>0.67578125</c:v>
                </c:pt>
                <c:pt idx="18">
                  <c:v>0.69097538742023701</c:v>
                </c:pt>
                <c:pt idx="19">
                  <c:v>0.6739890863299286</c:v>
                </c:pt>
                <c:pt idx="20">
                  <c:v>0.67191903663848318</c:v>
                </c:pt>
                <c:pt idx="21">
                  <c:v>0.6421627380476761</c:v>
                </c:pt>
                <c:pt idx="22">
                  <c:v>0.67281222376562699</c:v>
                </c:pt>
                <c:pt idx="23">
                  <c:v>0.64883316782522349</c:v>
                </c:pt>
                <c:pt idx="24">
                  <c:v>0.64456008713542301</c:v>
                </c:pt>
                <c:pt idx="25">
                  <c:v>0.61202856505244363</c:v>
                </c:pt>
                <c:pt idx="26">
                  <c:v>0.62029477255858334</c:v>
                </c:pt>
                <c:pt idx="27">
                  <c:v>0.5830963819982351</c:v>
                </c:pt>
                <c:pt idx="28">
                  <c:v>0.44233590922429816</c:v>
                </c:pt>
                <c:pt idx="29">
                  <c:v>0.37267276743452193</c:v>
                </c:pt>
                <c:pt idx="30">
                  <c:v>0.39704443139557644</c:v>
                </c:pt>
                <c:pt idx="31">
                  <c:v>0.40952198486445063</c:v>
                </c:pt>
                <c:pt idx="32">
                  <c:v>0.37883154309667277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BCE-4806-9273-653C7BA7D412}"/>
            </c:ext>
          </c:extLst>
        </c:ser>
        <c:ser>
          <c:idx val="6"/>
          <c:order val="6"/>
          <c:tx>
            <c:v>Total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'A&amp;S'!$C$27:$AI$27</c:f>
              <c:numCache>
                <c:formatCode>0%</c:formatCode>
                <c:ptCount val="33"/>
                <c:pt idx="0">
                  <c:v>0.69450420496772935</c:v>
                </c:pt>
                <c:pt idx="1">
                  <c:v>0.69223470661672903</c:v>
                </c:pt>
                <c:pt idx="2">
                  <c:v>0.69204221477517136</c:v>
                </c:pt>
                <c:pt idx="3">
                  <c:v>0.69581305758313061</c:v>
                </c:pt>
                <c:pt idx="4">
                  <c:v>0.69839975537661814</c:v>
                </c:pt>
                <c:pt idx="5">
                  <c:v>0.69472887767969738</c:v>
                </c:pt>
                <c:pt idx="6">
                  <c:v>0.68882470997111944</c:v>
                </c:pt>
                <c:pt idx="7">
                  <c:v>0.68093895800933124</c:v>
                </c:pt>
                <c:pt idx="8">
                  <c:v>0.67150874876196764</c:v>
                </c:pt>
                <c:pt idx="9">
                  <c:v>0.67449153714891852</c:v>
                </c:pt>
                <c:pt idx="10">
                  <c:v>0.67409107271418289</c:v>
                </c:pt>
                <c:pt idx="11">
                  <c:v>0.67255052443080077</c:v>
                </c:pt>
                <c:pt idx="12">
                  <c:v>0.68378158109209453</c:v>
                </c:pt>
                <c:pt idx="13">
                  <c:v>0.67668959935248885</c:v>
                </c:pt>
                <c:pt idx="14">
                  <c:v>0.67097386781158408</c:v>
                </c:pt>
                <c:pt idx="15">
                  <c:v>0.67484888090181339</c:v>
                </c:pt>
                <c:pt idx="16">
                  <c:v>0.67498876312671108</c:v>
                </c:pt>
                <c:pt idx="17">
                  <c:v>0.6803429027113238</c:v>
                </c:pt>
                <c:pt idx="18">
                  <c:v>0.68746064231738035</c:v>
                </c:pt>
                <c:pt idx="19">
                  <c:v>0.68967185358381033</c:v>
                </c:pt>
                <c:pt idx="20">
                  <c:v>0.68695722421941274</c:v>
                </c:pt>
                <c:pt idx="21">
                  <c:v>0.67199900793650791</c:v>
                </c:pt>
                <c:pt idx="22">
                  <c:v>0.66878250542610262</c:v>
                </c:pt>
                <c:pt idx="23">
                  <c:v>0.65641872834233217</c:v>
                </c:pt>
                <c:pt idx="24">
                  <c:v>0.6449845520082389</c:v>
                </c:pt>
                <c:pt idx="25">
                  <c:v>0.60564445957704383</c:v>
                </c:pt>
                <c:pt idx="26">
                  <c:v>0.60372311585035243</c:v>
                </c:pt>
                <c:pt idx="27">
                  <c:v>0.5958408679927667</c:v>
                </c:pt>
                <c:pt idx="28">
                  <c:v>0.5328112341344855</c:v>
                </c:pt>
                <c:pt idx="29">
                  <c:v>0.48567879080681897</c:v>
                </c:pt>
                <c:pt idx="30">
                  <c:v>0.46030293788756732</c:v>
                </c:pt>
                <c:pt idx="31">
                  <c:v>0.44873745056282327</c:v>
                </c:pt>
                <c:pt idx="32">
                  <c:v>0.4379131794053473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BCE-4806-9273-653C7BA7D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330984"/>
        <c:axId val="570330200"/>
      </c:lineChart>
      <c:catAx>
        <c:axId val="570330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0330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033020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0330984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94567651520626"/>
          <c:y val="0.26910333882683268"/>
          <c:w val="0.2545873967588913"/>
          <c:h val="0.664452873623355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</a:rPr>
              <a:t>Total Undergraduates by College</a:t>
            </a:r>
            <a:endParaRPr lang="en-US" sz="1400" baseline="0">
              <a:effectLst/>
            </a:endParaRPr>
          </a:p>
          <a:p>
            <a:pPr>
              <a:defRPr/>
            </a:pPr>
            <a:r>
              <a:rPr lang="en-US" sz="1050" b="1" i="0" baseline="0">
                <a:effectLst/>
              </a:rPr>
              <a:t>Right axis:  Total, A&amp;S</a:t>
            </a:r>
            <a:endParaRPr lang="en-US" sz="1050">
              <a:effectLst/>
            </a:endParaRPr>
          </a:p>
          <a:p>
            <a:pPr>
              <a:defRPr/>
            </a:pPr>
            <a:r>
              <a:rPr lang="en-US" sz="1050" b="1" i="0" baseline="0">
                <a:effectLst/>
              </a:rPr>
              <a:t>Left axis:  All other colleges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9.766924546680654E-2"/>
          <c:y val="4.40456383078002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350721420643732E-2"/>
          <c:y val="2.2838499184339316E-2"/>
          <c:w val="0.7635960044395117"/>
          <c:h val="0.66557911908646006"/>
        </c:manualLayout>
      </c:layout>
      <c:lineChart>
        <c:grouping val="standard"/>
        <c:varyColors val="0"/>
        <c:ser>
          <c:idx val="1"/>
          <c:order val="1"/>
          <c:tx>
            <c:strRef>
              <c:f>Input!$B$70</c:f>
              <c:strCache>
                <c:ptCount val="1"/>
                <c:pt idx="0">
                  <c:v>Bus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Input!$C$70:$AI$70</c:f>
              <c:numCache>
                <c:formatCode>#,##0</c:formatCode>
                <c:ptCount val="33"/>
                <c:pt idx="0">
                  <c:v>2686</c:v>
                </c:pt>
                <c:pt idx="1">
                  <c:v>2518</c:v>
                </c:pt>
                <c:pt idx="2">
                  <c:v>2477</c:v>
                </c:pt>
                <c:pt idx="3">
                  <c:v>2349</c:v>
                </c:pt>
                <c:pt idx="4">
                  <c:v>2300</c:v>
                </c:pt>
                <c:pt idx="5">
                  <c:v>2381</c:v>
                </c:pt>
                <c:pt idx="6">
                  <c:v>2503</c:v>
                </c:pt>
                <c:pt idx="7">
                  <c:v>2701</c:v>
                </c:pt>
                <c:pt idx="8">
                  <c:v>2930</c:v>
                </c:pt>
                <c:pt idx="9">
                  <c:v>2850</c:v>
                </c:pt>
                <c:pt idx="10">
                  <c:v>3003</c:v>
                </c:pt>
                <c:pt idx="11">
                  <c:v>3255</c:v>
                </c:pt>
                <c:pt idx="12">
                  <c:v>3297</c:v>
                </c:pt>
                <c:pt idx="13">
                  <c:v>3419</c:v>
                </c:pt>
                <c:pt idx="14">
                  <c:v>3460</c:v>
                </c:pt>
                <c:pt idx="15">
                  <c:v>3320</c:v>
                </c:pt>
                <c:pt idx="16">
                  <c:v>3183</c:v>
                </c:pt>
                <c:pt idx="17">
                  <c:v>3132</c:v>
                </c:pt>
                <c:pt idx="18">
                  <c:v>3023</c:v>
                </c:pt>
                <c:pt idx="19">
                  <c:v>2861</c:v>
                </c:pt>
                <c:pt idx="20">
                  <c:v>2848</c:v>
                </c:pt>
                <c:pt idx="21">
                  <c:v>2882</c:v>
                </c:pt>
                <c:pt idx="22">
                  <c:v>2958</c:v>
                </c:pt>
                <c:pt idx="23">
                  <c:v>3088</c:v>
                </c:pt>
                <c:pt idx="24">
                  <c:v>3164</c:v>
                </c:pt>
                <c:pt idx="25">
                  <c:v>3359</c:v>
                </c:pt>
                <c:pt idx="26">
                  <c:v>3512</c:v>
                </c:pt>
                <c:pt idx="27">
                  <c:v>3669</c:v>
                </c:pt>
                <c:pt idx="28">
                  <c:v>3736</c:v>
                </c:pt>
                <c:pt idx="29">
                  <c:v>3797</c:v>
                </c:pt>
                <c:pt idx="30">
                  <c:v>3996</c:v>
                </c:pt>
                <c:pt idx="31">
                  <c:v>4023</c:v>
                </c:pt>
                <c:pt idx="32">
                  <c:v>4128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14-4E8E-B327-DA20FC677FC6}"/>
            </c:ext>
          </c:extLst>
        </c:ser>
        <c:ser>
          <c:idx val="2"/>
          <c:order val="2"/>
          <c:tx>
            <c:strRef>
              <c:f>Input!$B$72</c:f>
              <c:strCache>
                <c:ptCount val="1"/>
                <c:pt idx="0">
                  <c:v>Ed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Input!$C$72:$AI$72</c:f>
              <c:numCache>
                <c:formatCode>#,##0</c:formatCode>
                <c:ptCount val="33"/>
                <c:pt idx="0">
                  <c:v>146</c:v>
                </c:pt>
                <c:pt idx="1">
                  <c:v>145</c:v>
                </c:pt>
                <c:pt idx="2">
                  <c:v>147</c:v>
                </c:pt>
                <c:pt idx="3">
                  <c:v>175</c:v>
                </c:pt>
                <c:pt idx="4">
                  <c:v>185</c:v>
                </c:pt>
                <c:pt idx="5">
                  <c:v>198</c:v>
                </c:pt>
                <c:pt idx="6">
                  <c:v>207</c:v>
                </c:pt>
                <c:pt idx="7">
                  <c:v>125</c:v>
                </c:pt>
                <c:pt idx="8">
                  <c:v>123</c:v>
                </c:pt>
                <c:pt idx="9">
                  <c:v>109</c:v>
                </c:pt>
                <c:pt idx="10">
                  <c:v>75</c:v>
                </c:pt>
                <c:pt idx="11">
                  <c:v>75</c:v>
                </c:pt>
                <c:pt idx="12">
                  <c:v>88</c:v>
                </c:pt>
                <c:pt idx="13">
                  <c:v>119</c:v>
                </c:pt>
                <c:pt idx="14">
                  <c:v>128</c:v>
                </c:pt>
                <c:pt idx="15">
                  <c:v>157</c:v>
                </c:pt>
                <c:pt idx="16">
                  <c:v>148</c:v>
                </c:pt>
                <c:pt idx="17">
                  <c:v>103</c:v>
                </c:pt>
                <c:pt idx="18">
                  <c:v>80</c:v>
                </c:pt>
                <c:pt idx="19">
                  <c:v>93</c:v>
                </c:pt>
                <c:pt idx="20">
                  <c:v>98</c:v>
                </c:pt>
                <c:pt idx="21">
                  <c:v>95</c:v>
                </c:pt>
                <c:pt idx="22">
                  <c:v>69</c:v>
                </c:pt>
                <c:pt idx="23">
                  <c:v>86</c:v>
                </c:pt>
                <c:pt idx="24">
                  <c:v>77</c:v>
                </c:pt>
                <c:pt idx="25">
                  <c:v>53</c:v>
                </c:pt>
                <c:pt idx="26">
                  <c:v>76</c:v>
                </c:pt>
                <c:pt idx="27">
                  <c:v>120</c:v>
                </c:pt>
                <c:pt idx="28">
                  <c:v>210</c:v>
                </c:pt>
                <c:pt idx="29">
                  <c:v>250</c:v>
                </c:pt>
                <c:pt idx="30">
                  <c:v>276</c:v>
                </c:pt>
                <c:pt idx="31">
                  <c:v>271</c:v>
                </c:pt>
                <c:pt idx="32">
                  <c:v>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14-4E8E-B327-DA20FC677FC6}"/>
            </c:ext>
          </c:extLst>
        </c:ser>
        <c:ser>
          <c:idx val="3"/>
          <c:order val="3"/>
          <c:tx>
            <c:strRef>
              <c:f>Input!$B$73</c:f>
              <c:strCache>
                <c:ptCount val="1"/>
                <c:pt idx="0">
                  <c:v>Engin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Input!$C$73:$AI$73</c:f>
              <c:numCache>
                <c:formatCode>#,##0</c:formatCode>
                <c:ptCount val="33"/>
                <c:pt idx="0">
                  <c:v>2363</c:v>
                </c:pt>
                <c:pt idx="1">
                  <c:v>2408</c:v>
                </c:pt>
                <c:pt idx="2">
                  <c:v>2441</c:v>
                </c:pt>
                <c:pt idx="3">
                  <c:v>2355</c:v>
                </c:pt>
                <c:pt idx="4">
                  <c:v>2283</c:v>
                </c:pt>
                <c:pt idx="5">
                  <c:v>2229</c:v>
                </c:pt>
                <c:pt idx="6">
                  <c:v>2334</c:v>
                </c:pt>
                <c:pt idx="7">
                  <c:v>2436</c:v>
                </c:pt>
                <c:pt idx="8">
                  <c:v>2565</c:v>
                </c:pt>
                <c:pt idx="9">
                  <c:v>2580</c:v>
                </c:pt>
                <c:pt idx="10">
                  <c:v>2598</c:v>
                </c:pt>
                <c:pt idx="11">
                  <c:v>2680</c:v>
                </c:pt>
                <c:pt idx="12">
                  <c:v>2667</c:v>
                </c:pt>
                <c:pt idx="13">
                  <c:v>2736</c:v>
                </c:pt>
                <c:pt idx="14">
                  <c:v>2738</c:v>
                </c:pt>
                <c:pt idx="15">
                  <c:v>2755</c:v>
                </c:pt>
                <c:pt idx="16">
                  <c:v>2910</c:v>
                </c:pt>
                <c:pt idx="17">
                  <c:v>3020</c:v>
                </c:pt>
                <c:pt idx="18">
                  <c:v>3059</c:v>
                </c:pt>
                <c:pt idx="19">
                  <c:v>3025</c:v>
                </c:pt>
                <c:pt idx="20">
                  <c:v>3136</c:v>
                </c:pt>
                <c:pt idx="21">
                  <c:v>3311</c:v>
                </c:pt>
                <c:pt idx="22">
                  <c:v>3582</c:v>
                </c:pt>
                <c:pt idx="23">
                  <c:v>3901</c:v>
                </c:pt>
                <c:pt idx="24">
                  <c:v>4155</c:v>
                </c:pt>
                <c:pt idx="25">
                  <c:v>4549</c:v>
                </c:pt>
                <c:pt idx="26">
                  <c:v>4737</c:v>
                </c:pt>
                <c:pt idx="27">
                  <c:v>4984</c:v>
                </c:pt>
                <c:pt idx="28">
                  <c:v>5165</c:v>
                </c:pt>
                <c:pt idx="29">
                  <c:v>5453</c:v>
                </c:pt>
                <c:pt idx="30">
                  <c:v>5623</c:v>
                </c:pt>
                <c:pt idx="31">
                  <c:v>5720</c:v>
                </c:pt>
                <c:pt idx="32">
                  <c:v>6054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14-4E8E-B327-DA20FC677FC6}"/>
            </c:ext>
          </c:extLst>
        </c:ser>
        <c:ser>
          <c:idx val="4"/>
          <c:order val="4"/>
          <c:tx>
            <c:strRef>
              <c:f>Input!$B$74</c:f>
              <c:strCache>
                <c:ptCount val="1"/>
                <c:pt idx="0">
                  <c:v>A&amp;P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tar"/>
            <c:size val="9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Input!$C$74:$AI$74</c:f>
              <c:numCache>
                <c:formatCode>#,##0</c:formatCode>
                <c:ptCount val="33"/>
                <c:pt idx="0">
                  <c:v>423</c:v>
                </c:pt>
                <c:pt idx="1">
                  <c:v>442</c:v>
                </c:pt>
                <c:pt idx="2">
                  <c:v>471</c:v>
                </c:pt>
                <c:pt idx="3">
                  <c:v>536</c:v>
                </c:pt>
                <c:pt idx="4">
                  <c:v>560</c:v>
                </c:pt>
                <c:pt idx="5">
                  <c:v>566</c:v>
                </c:pt>
                <c:pt idx="6">
                  <c:v>596</c:v>
                </c:pt>
                <c:pt idx="7">
                  <c:v>602</c:v>
                </c:pt>
                <c:pt idx="8">
                  <c:v>651</c:v>
                </c:pt>
                <c:pt idx="9">
                  <c:v>694</c:v>
                </c:pt>
                <c:pt idx="10">
                  <c:v>721</c:v>
                </c:pt>
                <c:pt idx="11">
                  <c:v>798</c:v>
                </c:pt>
                <c:pt idx="12">
                  <c:v>844</c:v>
                </c:pt>
                <c:pt idx="13">
                  <c:v>878</c:v>
                </c:pt>
                <c:pt idx="14">
                  <c:v>830</c:v>
                </c:pt>
                <c:pt idx="15">
                  <c:v>832</c:v>
                </c:pt>
                <c:pt idx="16">
                  <c:v>845</c:v>
                </c:pt>
                <c:pt idx="17">
                  <c:v>895</c:v>
                </c:pt>
                <c:pt idx="18">
                  <c:v>874</c:v>
                </c:pt>
                <c:pt idx="19">
                  <c:v>815</c:v>
                </c:pt>
                <c:pt idx="20">
                  <c:v>773</c:v>
                </c:pt>
                <c:pt idx="21">
                  <c:v>651</c:v>
                </c:pt>
                <c:pt idx="22">
                  <c:v>542</c:v>
                </c:pt>
                <c:pt idx="23">
                  <c:v>460</c:v>
                </c:pt>
                <c:pt idx="24">
                  <c:v>452</c:v>
                </c:pt>
                <c:pt idx="25">
                  <c:v>533</c:v>
                </c:pt>
                <c:pt idx="26">
                  <c:v>596</c:v>
                </c:pt>
                <c:pt idx="27">
                  <c:v>639</c:v>
                </c:pt>
                <c:pt idx="28">
                  <c:v>594</c:v>
                </c:pt>
                <c:pt idx="29">
                  <c:v>557</c:v>
                </c:pt>
                <c:pt idx="30">
                  <c:v>588</c:v>
                </c:pt>
                <c:pt idx="31">
                  <c:v>602</c:v>
                </c:pt>
                <c:pt idx="32">
                  <c:v>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14-4E8E-B327-DA20FC677FC6}"/>
            </c:ext>
          </c:extLst>
        </c:ser>
        <c:ser>
          <c:idx val="5"/>
          <c:order val="5"/>
          <c:tx>
            <c:strRef>
              <c:f>Input!$B$75</c:f>
              <c:strCache>
                <c:ptCount val="1"/>
                <c:pt idx="0">
                  <c:v>CMCI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Input!$C$75:$AI$75</c:f>
              <c:numCache>
                <c:formatCode>#,##0</c:formatCode>
                <c:ptCount val="33"/>
                <c:pt idx="0">
                  <c:v>361</c:v>
                </c:pt>
                <c:pt idx="1">
                  <c:v>376</c:v>
                </c:pt>
                <c:pt idx="2">
                  <c:v>363</c:v>
                </c:pt>
                <c:pt idx="3">
                  <c:v>344</c:v>
                </c:pt>
                <c:pt idx="4">
                  <c:v>358</c:v>
                </c:pt>
                <c:pt idx="5">
                  <c:v>383</c:v>
                </c:pt>
                <c:pt idx="6">
                  <c:v>386</c:v>
                </c:pt>
                <c:pt idx="7">
                  <c:v>397</c:v>
                </c:pt>
                <c:pt idx="8">
                  <c:v>398</c:v>
                </c:pt>
                <c:pt idx="9">
                  <c:v>534</c:v>
                </c:pt>
                <c:pt idx="10">
                  <c:v>573</c:v>
                </c:pt>
                <c:pt idx="11">
                  <c:v>600</c:v>
                </c:pt>
                <c:pt idx="12">
                  <c:v>577</c:v>
                </c:pt>
                <c:pt idx="13">
                  <c:v>561</c:v>
                </c:pt>
                <c:pt idx="14">
                  <c:v>550</c:v>
                </c:pt>
                <c:pt idx="15">
                  <c:v>604</c:v>
                </c:pt>
                <c:pt idx="16">
                  <c:v>600</c:v>
                </c:pt>
                <c:pt idx="17">
                  <c:v>612</c:v>
                </c:pt>
                <c:pt idx="18">
                  <c:v>638</c:v>
                </c:pt>
                <c:pt idx="19">
                  <c:v>653</c:v>
                </c:pt>
                <c:pt idx="20">
                  <c:v>648</c:v>
                </c:pt>
                <c:pt idx="21">
                  <c:v>747</c:v>
                </c:pt>
                <c:pt idx="22">
                  <c:v>658</c:v>
                </c:pt>
                <c:pt idx="23">
                  <c:v>726</c:v>
                </c:pt>
                <c:pt idx="24">
                  <c:v>494</c:v>
                </c:pt>
                <c:pt idx="25">
                  <c:v>1667</c:v>
                </c:pt>
                <c:pt idx="26">
                  <c:v>1797</c:v>
                </c:pt>
                <c:pt idx="27">
                  <c:v>1954</c:v>
                </c:pt>
                <c:pt idx="28">
                  <c:v>2134</c:v>
                </c:pt>
                <c:pt idx="29">
                  <c:v>2112</c:v>
                </c:pt>
                <c:pt idx="30">
                  <c:v>2222</c:v>
                </c:pt>
                <c:pt idx="31">
                  <c:v>2206</c:v>
                </c:pt>
                <c:pt idx="32">
                  <c:v>2376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14-4E8E-B327-DA20FC677FC6}"/>
            </c:ext>
          </c:extLst>
        </c:ser>
        <c:ser>
          <c:idx val="6"/>
          <c:order val="6"/>
          <c:tx>
            <c:strRef>
              <c:f>Input!$B$76</c:f>
              <c:strCache>
                <c:ptCount val="1"/>
                <c:pt idx="0">
                  <c:v>Music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plus"/>
            <c:size val="9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Input!$C$76:$AI$76</c:f>
              <c:numCache>
                <c:formatCode>#,##0</c:formatCode>
                <c:ptCount val="33"/>
                <c:pt idx="0">
                  <c:v>269</c:v>
                </c:pt>
                <c:pt idx="1">
                  <c:v>274</c:v>
                </c:pt>
                <c:pt idx="2">
                  <c:v>258</c:v>
                </c:pt>
                <c:pt idx="3">
                  <c:v>242</c:v>
                </c:pt>
                <c:pt idx="4">
                  <c:v>232</c:v>
                </c:pt>
                <c:pt idx="5">
                  <c:v>295</c:v>
                </c:pt>
                <c:pt idx="6">
                  <c:v>331</c:v>
                </c:pt>
                <c:pt idx="7">
                  <c:v>304</c:v>
                </c:pt>
                <c:pt idx="8">
                  <c:v>298</c:v>
                </c:pt>
                <c:pt idx="9">
                  <c:v>291</c:v>
                </c:pt>
                <c:pt idx="10">
                  <c:v>273</c:v>
                </c:pt>
                <c:pt idx="11">
                  <c:v>272</c:v>
                </c:pt>
                <c:pt idx="12">
                  <c:v>287</c:v>
                </c:pt>
                <c:pt idx="13">
                  <c:v>276</c:v>
                </c:pt>
                <c:pt idx="14">
                  <c:v>264</c:v>
                </c:pt>
                <c:pt idx="15">
                  <c:v>293</c:v>
                </c:pt>
                <c:pt idx="16">
                  <c:v>268</c:v>
                </c:pt>
                <c:pt idx="17">
                  <c:v>255</c:v>
                </c:pt>
                <c:pt idx="18">
                  <c:v>267</c:v>
                </c:pt>
                <c:pt idx="19">
                  <c:v>251</c:v>
                </c:pt>
                <c:pt idx="20">
                  <c:v>247</c:v>
                </c:pt>
                <c:pt idx="21">
                  <c:v>249</c:v>
                </c:pt>
                <c:pt idx="22">
                  <c:v>279</c:v>
                </c:pt>
                <c:pt idx="23">
                  <c:v>266</c:v>
                </c:pt>
                <c:pt idx="24">
                  <c:v>276</c:v>
                </c:pt>
                <c:pt idx="25">
                  <c:v>263</c:v>
                </c:pt>
                <c:pt idx="26">
                  <c:v>245</c:v>
                </c:pt>
                <c:pt idx="27">
                  <c:v>256</c:v>
                </c:pt>
                <c:pt idx="28">
                  <c:v>266</c:v>
                </c:pt>
                <c:pt idx="29">
                  <c:v>297</c:v>
                </c:pt>
                <c:pt idx="30">
                  <c:v>286</c:v>
                </c:pt>
                <c:pt idx="31">
                  <c:v>271</c:v>
                </c:pt>
                <c:pt idx="32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14-4E8E-B327-DA20FC677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590488"/>
        <c:axId val="546590880"/>
      </c:lineChart>
      <c:lineChart>
        <c:grouping val="standard"/>
        <c:varyColors val="0"/>
        <c:ser>
          <c:idx val="0"/>
          <c:order val="0"/>
          <c:tx>
            <c:strRef>
              <c:f>Input!$B$69</c:f>
              <c:strCache>
                <c:ptCount val="1"/>
                <c:pt idx="0">
                  <c:v>A&amp;S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Input!$C$69:$AI$69</c:f>
              <c:numCache>
                <c:formatCode>#,##0</c:formatCode>
                <c:ptCount val="33"/>
                <c:pt idx="0">
                  <c:v>14204</c:v>
                </c:pt>
                <c:pt idx="1">
                  <c:v>13862</c:v>
                </c:pt>
                <c:pt idx="2">
                  <c:v>13836</c:v>
                </c:pt>
                <c:pt idx="3">
                  <c:v>13727</c:v>
                </c:pt>
                <c:pt idx="4">
                  <c:v>13704</c:v>
                </c:pt>
                <c:pt idx="5">
                  <c:v>13773</c:v>
                </c:pt>
                <c:pt idx="6">
                  <c:v>14072</c:v>
                </c:pt>
                <c:pt idx="7">
                  <c:v>14011</c:v>
                </c:pt>
                <c:pt idx="8">
                  <c:v>14238</c:v>
                </c:pt>
                <c:pt idx="9">
                  <c:v>14625</c:v>
                </c:pt>
                <c:pt idx="10">
                  <c:v>14981</c:v>
                </c:pt>
                <c:pt idx="11">
                  <c:v>15774</c:v>
                </c:pt>
                <c:pt idx="12">
                  <c:v>16780</c:v>
                </c:pt>
                <c:pt idx="13">
                  <c:v>16721</c:v>
                </c:pt>
                <c:pt idx="14">
                  <c:v>16253</c:v>
                </c:pt>
                <c:pt idx="15">
                  <c:v>16523</c:v>
                </c:pt>
                <c:pt idx="16">
                  <c:v>16519</c:v>
                </c:pt>
                <c:pt idx="17">
                  <c:v>17063</c:v>
                </c:pt>
                <c:pt idx="18">
                  <c:v>17467</c:v>
                </c:pt>
                <c:pt idx="19">
                  <c:v>17108</c:v>
                </c:pt>
                <c:pt idx="20">
                  <c:v>17007</c:v>
                </c:pt>
                <c:pt idx="21">
                  <c:v>16257</c:v>
                </c:pt>
                <c:pt idx="22">
                  <c:v>16331</c:v>
                </c:pt>
                <c:pt idx="23">
                  <c:v>16291</c:v>
                </c:pt>
                <c:pt idx="24">
                  <c:v>15657</c:v>
                </c:pt>
                <c:pt idx="25">
                  <c:v>16009</c:v>
                </c:pt>
                <c:pt idx="26">
                  <c:v>16702</c:v>
                </c:pt>
                <c:pt idx="27">
                  <c:v>17134</c:v>
                </c:pt>
                <c:pt idx="28">
                  <c:v>15784</c:v>
                </c:pt>
                <c:pt idx="29">
                  <c:v>14074</c:v>
                </c:pt>
                <c:pt idx="30">
                  <c:v>13584</c:v>
                </c:pt>
                <c:pt idx="31">
                  <c:v>13275</c:v>
                </c:pt>
                <c:pt idx="32">
                  <c:v>13447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14-4E8E-B327-DA20FC677FC6}"/>
            </c:ext>
          </c:extLst>
        </c:ser>
        <c:ser>
          <c:idx val="7"/>
          <c:order val="7"/>
          <c:tx>
            <c:strRef>
              <c:f>Input!$B$77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Input!$C$77:$AI$77</c:f>
              <c:numCache>
                <c:formatCode>#,##0</c:formatCode>
                <c:ptCount val="33"/>
                <c:pt idx="0">
                  <c:v>20452</c:v>
                </c:pt>
                <c:pt idx="1">
                  <c:v>20025</c:v>
                </c:pt>
                <c:pt idx="2">
                  <c:v>19993</c:v>
                </c:pt>
                <c:pt idx="3">
                  <c:v>19728</c:v>
                </c:pt>
                <c:pt idx="4">
                  <c:v>19622</c:v>
                </c:pt>
                <c:pt idx="5">
                  <c:v>19825</c:v>
                </c:pt>
                <c:pt idx="6">
                  <c:v>20429</c:v>
                </c:pt>
                <c:pt idx="7">
                  <c:v>20576</c:v>
                </c:pt>
                <c:pt idx="8">
                  <c:v>21203</c:v>
                </c:pt>
                <c:pt idx="9">
                  <c:v>21683</c:v>
                </c:pt>
                <c:pt idx="10">
                  <c:v>22224</c:v>
                </c:pt>
                <c:pt idx="11">
                  <c:v>23454</c:v>
                </c:pt>
                <c:pt idx="12">
                  <c:v>24540</c:v>
                </c:pt>
                <c:pt idx="13">
                  <c:v>24710</c:v>
                </c:pt>
                <c:pt idx="14">
                  <c:v>24223</c:v>
                </c:pt>
                <c:pt idx="15">
                  <c:v>24484</c:v>
                </c:pt>
                <c:pt idx="16">
                  <c:v>24473</c:v>
                </c:pt>
                <c:pt idx="17">
                  <c:v>25080</c:v>
                </c:pt>
                <c:pt idx="18">
                  <c:v>25408</c:v>
                </c:pt>
                <c:pt idx="19">
                  <c:v>24806</c:v>
                </c:pt>
                <c:pt idx="20">
                  <c:v>24757</c:v>
                </c:pt>
                <c:pt idx="21">
                  <c:v>24192</c:v>
                </c:pt>
                <c:pt idx="22">
                  <c:v>24419</c:v>
                </c:pt>
                <c:pt idx="23">
                  <c:v>24818</c:v>
                </c:pt>
                <c:pt idx="24">
                  <c:v>24275</c:v>
                </c:pt>
                <c:pt idx="25">
                  <c:v>26433</c:v>
                </c:pt>
                <c:pt idx="26">
                  <c:v>27665</c:v>
                </c:pt>
                <c:pt idx="27">
                  <c:v>28756</c:v>
                </c:pt>
                <c:pt idx="28">
                  <c:v>29624</c:v>
                </c:pt>
                <c:pt idx="29">
                  <c:v>28978</c:v>
                </c:pt>
                <c:pt idx="30">
                  <c:v>29511</c:v>
                </c:pt>
                <c:pt idx="31">
                  <c:v>29583</c:v>
                </c:pt>
                <c:pt idx="32">
                  <c:v>30707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14-4E8E-B327-DA20FC677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591272"/>
        <c:axId val="559587256"/>
      </c:lineChart>
      <c:catAx>
        <c:axId val="546590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46590880"/>
        <c:crosses val="autoZero"/>
        <c:auto val="1"/>
        <c:lblAlgn val="ctr"/>
        <c:lblOffset val="100"/>
        <c:tickMarkSkip val="1"/>
        <c:noMultiLvlLbl val="0"/>
      </c:catAx>
      <c:valAx>
        <c:axId val="5465908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46590488"/>
        <c:crosses val="autoZero"/>
        <c:crossBetween val="between"/>
      </c:valAx>
      <c:catAx>
        <c:axId val="546591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9587256"/>
        <c:crosses val="autoZero"/>
        <c:auto val="1"/>
        <c:lblAlgn val="ctr"/>
        <c:lblOffset val="100"/>
        <c:noMultiLvlLbl val="0"/>
      </c:catAx>
      <c:valAx>
        <c:axId val="559587256"/>
        <c:scaling>
          <c:orientation val="minMax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4659127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</c:dTable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Freshmen by College</a:t>
            </a: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Right axis:  Total, A&amp;S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Left axis:  All other colleges</a:t>
            </a:r>
          </a:p>
        </c:rich>
      </c:tx>
      <c:layout>
        <c:manualLayout>
          <c:xMode val="edge"/>
          <c:yMode val="edge"/>
          <c:x val="0.1120976088341076"/>
          <c:y val="4.7308316374591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39622641509441E-2"/>
          <c:y val="2.2838499184339316E-2"/>
          <c:w val="0.76248612652608216"/>
          <c:h val="0.67210440456769982"/>
        </c:manualLayout>
      </c:layout>
      <c:lineChart>
        <c:grouping val="standard"/>
        <c:varyColors val="0"/>
        <c:ser>
          <c:idx val="1"/>
          <c:order val="1"/>
          <c:tx>
            <c:strRef>
              <c:f>Input!$B$10</c:f>
              <c:strCache>
                <c:ptCount val="1"/>
                <c:pt idx="0">
                  <c:v>Bus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Input!$C$10:$AI$10</c:f>
              <c:numCache>
                <c:formatCode>#,##0</c:formatCode>
                <c:ptCount val="33"/>
                <c:pt idx="0">
                  <c:v>408</c:v>
                </c:pt>
                <c:pt idx="1">
                  <c:v>400</c:v>
                </c:pt>
                <c:pt idx="2">
                  <c:v>368</c:v>
                </c:pt>
                <c:pt idx="3">
                  <c:v>423</c:v>
                </c:pt>
                <c:pt idx="4">
                  <c:v>442</c:v>
                </c:pt>
                <c:pt idx="5">
                  <c:v>459</c:v>
                </c:pt>
                <c:pt idx="6">
                  <c:v>507</c:v>
                </c:pt>
                <c:pt idx="7">
                  <c:v>517</c:v>
                </c:pt>
                <c:pt idx="8">
                  <c:v>579</c:v>
                </c:pt>
                <c:pt idx="9">
                  <c:v>667</c:v>
                </c:pt>
                <c:pt idx="10">
                  <c:v>672</c:v>
                </c:pt>
                <c:pt idx="11">
                  <c:v>738</c:v>
                </c:pt>
                <c:pt idx="12">
                  <c:v>715</c:v>
                </c:pt>
                <c:pt idx="13">
                  <c:v>714</c:v>
                </c:pt>
                <c:pt idx="14">
                  <c:v>733</c:v>
                </c:pt>
                <c:pt idx="15">
                  <c:v>665</c:v>
                </c:pt>
                <c:pt idx="16">
                  <c:v>703</c:v>
                </c:pt>
                <c:pt idx="17">
                  <c:v>747</c:v>
                </c:pt>
                <c:pt idx="18">
                  <c:v>635</c:v>
                </c:pt>
                <c:pt idx="19">
                  <c:v>603</c:v>
                </c:pt>
                <c:pt idx="20">
                  <c:v>724</c:v>
                </c:pt>
                <c:pt idx="21">
                  <c:v>699</c:v>
                </c:pt>
                <c:pt idx="22">
                  <c:v>708</c:v>
                </c:pt>
                <c:pt idx="23">
                  <c:v>721</c:v>
                </c:pt>
                <c:pt idx="24">
                  <c:v>643</c:v>
                </c:pt>
                <c:pt idx="25">
                  <c:v>608</c:v>
                </c:pt>
                <c:pt idx="26" formatCode="General">
                  <c:v>566</c:v>
                </c:pt>
                <c:pt idx="27" formatCode="General">
                  <c:v>594</c:v>
                </c:pt>
                <c:pt idx="28" formatCode="General">
                  <c:v>639</c:v>
                </c:pt>
                <c:pt idx="29" formatCode="General">
                  <c:v>570</c:v>
                </c:pt>
                <c:pt idx="30" formatCode="General">
                  <c:v>634</c:v>
                </c:pt>
                <c:pt idx="31" formatCode="General">
                  <c:v>651</c:v>
                </c:pt>
                <c:pt idx="32" formatCode="General">
                  <c:v>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C8-45F8-9B43-D5EA08D46027}"/>
            </c:ext>
          </c:extLst>
        </c:ser>
        <c:ser>
          <c:idx val="3"/>
          <c:order val="2"/>
          <c:tx>
            <c:strRef>
              <c:f>Input!$B$25</c:f>
              <c:strCache>
                <c:ptCount val="1"/>
                <c:pt idx="0">
                  <c:v>Engin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Input!$C$25:$AI$25</c:f>
              <c:numCache>
                <c:formatCode>#,##0</c:formatCode>
                <c:ptCount val="33"/>
                <c:pt idx="0">
                  <c:v>492</c:v>
                </c:pt>
                <c:pt idx="1">
                  <c:v>492</c:v>
                </c:pt>
                <c:pt idx="2">
                  <c:v>496</c:v>
                </c:pt>
                <c:pt idx="3">
                  <c:v>466</c:v>
                </c:pt>
                <c:pt idx="4">
                  <c:v>491</c:v>
                </c:pt>
                <c:pt idx="5">
                  <c:v>477</c:v>
                </c:pt>
                <c:pt idx="6">
                  <c:v>541</c:v>
                </c:pt>
                <c:pt idx="7">
                  <c:v>578</c:v>
                </c:pt>
                <c:pt idx="8">
                  <c:v>581</c:v>
                </c:pt>
                <c:pt idx="9">
                  <c:v>608</c:v>
                </c:pt>
                <c:pt idx="10">
                  <c:v>603</c:v>
                </c:pt>
                <c:pt idx="11">
                  <c:v>664</c:v>
                </c:pt>
                <c:pt idx="12">
                  <c:v>610</c:v>
                </c:pt>
                <c:pt idx="13">
                  <c:v>643</c:v>
                </c:pt>
                <c:pt idx="14">
                  <c:v>669</c:v>
                </c:pt>
                <c:pt idx="15">
                  <c:v>654</c:v>
                </c:pt>
                <c:pt idx="16">
                  <c:v>730</c:v>
                </c:pt>
                <c:pt idx="17">
                  <c:v>758</c:v>
                </c:pt>
                <c:pt idx="18">
                  <c:v>702</c:v>
                </c:pt>
                <c:pt idx="19">
                  <c:v>713</c:v>
                </c:pt>
                <c:pt idx="20">
                  <c:v>722</c:v>
                </c:pt>
                <c:pt idx="21">
                  <c:v>779</c:v>
                </c:pt>
                <c:pt idx="22">
                  <c:v>843</c:v>
                </c:pt>
                <c:pt idx="23">
                  <c:v>910</c:v>
                </c:pt>
                <c:pt idx="24">
                  <c:v>901</c:v>
                </c:pt>
                <c:pt idx="25">
                  <c:v>1035</c:v>
                </c:pt>
                <c:pt idx="26" formatCode="General">
                  <c:v>851</c:v>
                </c:pt>
                <c:pt idx="27" formatCode="General">
                  <c:v>924</c:v>
                </c:pt>
                <c:pt idx="28" formatCode="General">
                  <c:v>947</c:v>
                </c:pt>
                <c:pt idx="29" formatCode="General">
                  <c:v>1197</c:v>
                </c:pt>
                <c:pt idx="30" formatCode="General">
                  <c:v>1028</c:v>
                </c:pt>
                <c:pt idx="31" formatCode="General">
                  <c:v>1084</c:v>
                </c:pt>
                <c:pt idx="32" formatCode="General">
                  <c:v>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C8-45F8-9B43-D5EA08D46027}"/>
            </c:ext>
          </c:extLst>
        </c:ser>
        <c:ser>
          <c:idx val="4"/>
          <c:order val="3"/>
          <c:tx>
            <c:strRef>
              <c:f>Input!$B$30</c:f>
              <c:strCache>
                <c:ptCount val="1"/>
                <c:pt idx="0">
                  <c:v>A&amp;P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tar"/>
            <c:size val="9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Input!$C$30:$AI$30</c:f>
              <c:numCache>
                <c:formatCode>#,##0</c:formatCode>
                <c:ptCount val="33"/>
                <c:pt idx="0">
                  <c:v>75</c:v>
                </c:pt>
                <c:pt idx="1">
                  <c:v>69</c:v>
                </c:pt>
                <c:pt idx="2">
                  <c:v>75</c:v>
                </c:pt>
                <c:pt idx="3">
                  <c:v>97</c:v>
                </c:pt>
                <c:pt idx="4">
                  <c:v>102</c:v>
                </c:pt>
                <c:pt idx="5">
                  <c:v>100</c:v>
                </c:pt>
                <c:pt idx="6">
                  <c:v>99</c:v>
                </c:pt>
                <c:pt idx="7">
                  <c:v>107</c:v>
                </c:pt>
                <c:pt idx="8">
                  <c:v>134</c:v>
                </c:pt>
                <c:pt idx="9">
                  <c:v>147</c:v>
                </c:pt>
                <c:pt idx="10">
                  <c:v>153</c:v>
                </c:pt>
                <c:pt idx="11">
                  <c:v>174</c:v>
                </c:pt>
                <c:pt idx="12">
                  <c:v>177</c:v>
                </c:pt>
                <c:pt idx="13">
                  <c:v>187</c:v>
                </c:pt>
                <c:pt idx="14">
                  <c:v>154</c:v>
                </c:pt>
                <c:pt idx="15">
                  <c:v>162</c:v>
                </c:pt>
                <c:pt idx="16">
                  <c:v>169</c:v>
                </c:pt>
                <c:pt idx="17">
                  <c:v>159</c:v>
                </c:pt>
                <c:pt idx="18">
                  <c:v>132</c:v>
                </c:pt>
                <c:pt idx="19">
                  <c:v>128</c:v>
                </c:pt>
                <c:pt idx="20">
                  <c:v>131</c:v>
                </c:pt>
                <c:pt idx="21">
                  <c:v>111</c:v>
                </c:pt>
                <c:pt idx="22">
                  <c:v>82</c:v>
                </c:pt>
                <c:pt idx="23">
                  <c:v>79</c:v>
                </c:pt>
                <c:pt idx="24">
                  <c:v>101</c:v>
                </c:pt>
                <c:pt idx="25">
                  <c:v>105</c:v>
                </c:pt>
                <c:pt idx="26" formatCode="General">
                  <c:v>129</c:v>
                </c:pt>
                <c:pt idx="27" formatCode="General">
                  <c:v>114</c:v>
                </c:pt>
                <c:pt idx="28" formatCode="General">
                  <c:v>96</c:v>
                </c:pt>
                <c:pt idx="29" formatCode="General">
                  <c:v>108</c:v>
                </c:pt>
                <c:pt idx="30" formatCode="General">
                  <c:v>136</c:v>
                </c:pt>
                <c:pt idx="31" formatCode="General">
                  <c:v>113</c:v>
                </c:pt>
                <c:pt idx="32" formatCode="General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C8-45F8-9B43-D5EA08D46027}"/>
            </c:ext>
          </c:extLst>
        </c:ser>
        <c:ser>
          <c:idx val="5"/>
          <c:order val="4"/>
          <c:tx>
            <c:strRef>
              <c:f>Input!$B$35</c:f>
              <c:strCache>
                <c:ptCount val="1"/>
                <c:pt idx="0">
                  <c:v>CMCI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Input!$C$35:$AI$35</c:f>
              <c:numCache>
                <c:formatCode>#,##0</c:formatCode>
                <c:ptCount val="33"/>
                <c:pt idx="15">
                  <c:v>37</c:v>
                </c:pt>
                <c:pt idx="16">
                  <c:v>46</c:v>
                </c:pt>
                <c:pt idx="17">
                  <c:v>28</c:v>
                </c:pt>
                <c:pt idx="18">
                  <c:v>23</c:v>
                </c:pt>
                <c:pt idx="19">
                  <c:v>15</c:v>
                </c:pt>
                <c:pt idx="20">
                  <c:v>26</c:v>
                </c:pt>
                <c:pt idx="21">
                  <c:v>103</c:v>
                </c:pt>
                <c:pt idx="22">
                  <c:v>92</c:v>
                </c:pt>
                <c:pt idx="23">
                  <c:v>106</c:v>
                </c:pt>
                <c:pt idx="24">
                  <c:v>215</c:v>
                </c:pt>
                <c:pt idx="25">
                  <c:v>246</c:v>
                </c:pt>
                <c:pt idx="26" formatCode="General">
                  <c:v>303</c:v>
                </c:pt>
                <c:pt idx="27" formatCode="General">
                  <c:v>321</c:v>
                </c:pt>
                <c:pt idx="28" formatCode="General">
                  <c:v>341</c:v>
                </c:pt>
                <c:pt idx="29" formatCode="General">
                  <c:v>271</c:v>
                </c:pt>
                <c:pt idx="30" formatCode="General">
                  <c:v>300</c:v>
                </c:pt>
                <c:pt idx="31" formatCode="General">
                  <c:v>324</c:v>
                </c:pt>
                <c:pt idx="32" formatCode="General">
                  <c:v>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C8-45F8-9B43-D5EA08D46027}"/>
            </c:ext>
          </c:extLst>
        </c:ser>
        <c:ser>
          <c:idx val="6"/>
          <c:order val="5"/>
          <c:tx>
            <c:strRef>
              <c:f>Input!$B$40</c:f>
              <c:strCache>
                <c:ptCount val="1"/>
                <c:pt idx="0">
                  <c:v>Music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plus"/>
            <c:size val="9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Input!$C$40:$AI$40</c:f>
              <c:numCache>
                <c:formatCode>#,##0</c:formatCode>
                <c:ptCount val="33"/>
                <c:pt idx="0">
                  <c:v>50</c:v>
                </c:pt>
                <c:pt idx="1">
                  <c:v>62</c:v>
                </c:pt>
                <c:pt idx="2">
                  <c:v>48</c:v>
                </c:pt>
                <c:pt idx="3">
                  <c:v>54</c:v>
                </c:pt>
                <c:pt idx="4">
                  <c:v>60</c:v>
                </c:pt>
                <c:pt idx="5">
                  <c:v>80</c:v>
                </c:pt>
                <c:pt idx="6">
                  <c:v>80</c:v>
                </c:pt>
                <c:pt idx="7">
                  <c:v>58</c:v>
                </c:pt>
                <c:pt idx="8">
                  <c:v>73</c:v>
                </c:pt>
                <c:pt idx="9">
                  <c:v>59</c:v>
                </c:pt>
                <c:pt idx="10">
                  <c:v>44</c:v>
                </c:pt>
                <c:pt idx="11">
                  <c:v>63</c:v>
                </c:pt>
                <c:pt idx="12">
                  <c:v>78</c:v>
                </c:pt>
                <c:pt idx="13">
                  <c:v>49</c:v>
                </c:pt>
                <c:pt idx="14">
                  <c:v>52</c:v>
                </c:pt>
                <c:pt idx="15">
                  <c:v>83</c:v>
                </c:pt>
                <c:pt idx="16">
                  <c:v>52</c:v>
                </c:pt>
                <c:pt idx="17">
                  <c:v>54</c:v>
                </c:pt>
                <c:pt idx="18">
                  <c:v>50</c:v>
                </c:pt>
                <c:pt idx="19">
                  <c:v>56</c:v>
                </c:pt>
                <c:pt idx="20">
                  <c:v>60</c:v>
                </c:pt>
                <c:pt idx="21">
                  <c:v>62</c:v>
                </c:pt>
                <c:pt idx="22">
                  <c:v>67</c:v>
                </c:pt>
                <c:pt idx="23">
                  <c:v>53</c:v>
                </c:pt>
                <c:pt idx="24">
                  <c:v>77</c:v>
                </c:pt>
                <c:pt idx="25">
                  <c:v>59</c:v>
                </c:pt>
                <c:pt idx="26" formatCode="General">
                  <c:v>53</c:v>
                </c:pt>
                <c:pt idx="27" formatCode="General">
                  <c:v>75</c:v>
                </c:pt>
                <c:pt idx="28" formatCode="General">
                  <c:v>77</c:v>
                </c:pt>
                <c:pt idx="29" formatCode="General">
                  <c:v>75</c:v>
                </c:pt>
                <c:pt idx="30" formatCode="General">
                  <c:v>72</c:v>
                </c:pt>
                <c:pt idx="31" formatCode="General">
                  <c:v>57</c:v>
                </c:pt>
                <c:pt idx="32" formatCode="General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C8-45F8-9B43-D5EA08D46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588824"/>
        <c:axId val="559589216"/>
      </c:lineChart>
      <c:lineChart>
        <c:grouping val="standard"/>
        <c:varyColors val="0"/>
        <c:ser>
          <c:idx val="0"/>
          <c:order val="0"/>
          <c:tx>
            <c:strRef>
              <c:f>Input!$B$5</c:f>
              <c:strCache>
                <c:ptCount val="1"/>
                <c:pt idx="0">
                  <c:v>A&amp;S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Input!$C$5:$AI$5</c:f>
              <c:numCache>
                <c:formatCode>#,##0</c:formatCode>
                <c:ptCount val="33"/>
                <c:pt idx="0">
                  <c:v>2419</c:v>
                </c:pt>
                <c:pt idx="1">
                  <c:v>2581</c:v>
                </c:pt>
                <c:pt idx="2">
                  <c:v>2449</c:v>
                </c:pt>
                <c:pt idx="3">
                  <c:v>2563</c:v>
                </c:pt>
                <c:pt idx="4">
                  <c:v>3087</c:v>
                </c:pt>
                <c:pt idx="5">
                  <c:v>2836</c:v>
                </c:pt>
                <c:pt idx="6">
                  <c:v>3021</c:v>
                </c:pt>
                <c:pt idx="7">
                  <c:v>3021</c:v>
                </c:pt>
                <c:pt idx="8">
                  <c:v>3199</c:v>
                </c:pt>
                <c:pt idx="9">
                  <c:v>3614</c:v>
                </c:pt>
                <c:pt idx="10">
                  <c:v>3510</c:v>
                </c:pt>
                <c:pt idx="11">
                  <c:v>3752</c:v>
                </c:pt>
                <c:pt idx="12">
                  <c:v>3991</c:v>
                </c:pt>
                <c:pt idx="13">
                  <c:v>3545</c:v>
                </c:pt>
                <c:pt idx="14">
                  <c:v>3399</c:v>
                </c:pt>
                <c:pt idx="15">
                  <c:v>4016</c:v>
                </c:pt>
                <c:pt idx="16">
                  <c:v>3855</c:v>
                </c:pt>
                <c:pt idx="17">
                  <c:v>4087</c:v>
                </c:pt>
                <c:pt idx="18">
                  <c:v>3977</c:v>
                </c:pt>
                <c:pt idx="19">
                  <c:v>3645</c:v>
                </c:pt>
                <c:pt idx="20">
                  <c:v>4000</c:v>
                </c:pt>
                <c:pt idx="21">
                  <c:v>3715</c:v>
                </c:pt>
                <c:pt idx="22">
                  <c:v>4052</c:v>
                </c:pt>
                <c:pt idx="23">
                  <c:v>4000</c:v>
                </c:pt>
                <c:pt idx="24">
                  <c:v>4271</c:v>
                </c:pt>
                <c:pt idx="25">
                  <c:v>4386</c:v>
                </c:pt>
                <c:pt idx="26" formatCode="General">
                  <c:v>4634</c:v>
                </c:pt>
                <c:pt idx="27" formatCode="General">
                  <c:v>4619</c:v>
                </c:pt>
                <c:pt idx="28" formatCode="General">
                  <c:v>3207</c:v>
                </c:pt>
                <c:pt idx="29" formatCode="General">
                  <c:v>2504</c:v>
                </c:pt>
                <c:pt idx="30" formatCode="General">
                  <c:v>2811</c:v>
                </c:pt>
                <c:pt idx="31" formatCode="General">
                  <c:v>2974</c:v>
                </c:pt>
                <c:pt idx="32" formatCode="General">
                  <c:v>3004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C8-45F8-9B43-D5EA08D46027}"/>
            </c:ext>
          </c:extLst>
        </c:ser>
        <c:ser>
          <c:idx val="7"/>
          <c:order val="6"/>
          <c:tx>
            <c:strRef>
              <c:f>Input!$B$45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Input!$C$45:$AI$45</c:f>
              <c:numCache>
                <c:formatCode>#,##0</c:formatCode>
                <c:ptCount val="33"/>
                <c:pt idx="0">
                  <c:v>3444</c:v>
                </c:pt>
                <c:pt idx="1">
                  <c:v>3604</c:v>
                </c:pt>
                <c:pt idx="2">
                  <c:v>3436</c:v>
                </c:pt>
                <c:pt idx="3">
                  <c:v>3603</c:v>
                </c:pt>
                <c:pt idx="4">
                  <c:v>4182</c:v>
                </c:pt>
                <c:pt idx="5">
                  <c:v>3952</c:v>
                </c:pt>
                <c:pt idx="6">
                  <c:v>4248</c:v>
                </c:pt>
                <c:pt idx="7">
                  <c:v>4281</c:v>
                </c:pt>
                <c:pt idx="8">
                  <c:v>4566</c:v>
                </c:pt>
                <c:pt idx="9">
                  <c:v>5095</c:v>
                </c:pt>
                <c:pt idx="10">
                  <c:v>4982</c:v>
                </c:pt>
                <c:pt idx="11">
                  <c:v>5391</c:v>
                </c:pt>
                <c:pt idx="12">
                  <c:v>5571</c:v>
                </c:pt>
                <c:pt idx="13">
                  <c:v>5138</c:v>
                </c:pt>
                <c:pt idx="14">
                  <c:v>5007</c:v>
                </c:pt>
                <c:pt idx="15">
                  <c:v>5617</c:v>
                </c:pt>
                <c:pt idx="16">
                  <c:v>5555</c:v>
                </c:pt>
                <c:pt idx="17">
                  <c:v>5833</c:v>
                </c:pt>
                <c:pt idx="18">
                  <c:v>5519</c:v>
                </c:pt>
                <c:pt idx="19">
                  <c:v>5160</c:v>
                </c:pt>
                <c:pt idx="20">
                  <c:v>5663</c:v>
                </c:pt>
                <c:pt idx="21">
                  <c:v>5469</c:v>
                </c:pt>
                <c:pt idx="22">
                  <c:v>5844</c:v>
                </c:pt>
                <c:pt idx="23">
                  <c:v>5869</c:v>
                </c:pt>
                <c:pt idx="24">
                  <c:v>6208</c:v>
                </c:pt>
                <c:pt idx="25">
                  <c:v>6439</c:v>
                </c:pt>
                <c:pt idx="26">
                  <c:v>6570</c:v>
                </c:pt>
                <c:pt idx="27">
                  <c:v>6701</c:v>
                </c:pt>
                <c:pt idx="28">
                  <c:v>7113</c:v>
                </c:pt>
                <c:pt idx="29">
                  <c:v>6326</c:v>
                </c:pt>
                <c:pt idx="30">
                  <c:v>6783</c:v>
                </c:pt>
                <c:pt idx="31">
                  <c:v>7106</c:v>
                </c:pt>
                <c:pt idx="32">
                  <c:v>7546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C8-45F8-9B43-D5EA08D46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589608"/>
        <c:axId val="559590000"/>
      </c:lineChart>
      <c:catAx>
        <c:axId val="559588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589216"/>
        <c:crosses val="autoZero"/>
        <c:auto val="1"/>
        <c:lblAlgn val="ctr"/>
        <c:lblOffset val="100"/>
        <c:tickMarkSkip val="1"/>
        <c:noMultiLvlLbl val="0"/>
      </c:catAx>
      <c:valAx>
        <c:axId val="5595892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588824"/>
        <c:crosses val="autoZero"/>
        <c:crossBetween val="between"/>
      </c:valAx>
      <c:catAx>
        <c:axId val="559589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9590000"/>
        <c:crosses val="autoZero"/>
        <c:auto val="1"/>
        <c:lblAlgn val="ctr"/>
        <c:lblOffset val="100"/>
        <c:noMultiLvlLbl val="0"/>
      </c:catAx>
      <c:valAx>
        <c:axId val="559590000"/>
        <c:scaling>
          <c:orientation val="minMax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589608"/>
        <c:crosses val="max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prstDash val="solid"/>
          </a:ln>
          <a:effectLst/>
        </c:spPr>
        <c:txPr>
          <a:bodyPr/>
          <a:lstStyle/>
          <a:p>
            <a:pPr rtl="0">
              <a:defRPr sz="9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Headcount in this college</a:t>
            </a:r>
          </a:p>
        </c:rich>
      </c:tx>
      <c:layout>
        <c:manualLayout>
          <c:xMode val="edge"/>
          <c:yMode val="edge"/>
          <c:x val="0.22139071379191902"/>
          <c:y val="0.1432365243388865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5053878021161"/>
          <c:y val="0.12851456025100499"/>
          <c:w val="0.8034210387203935"/>
          <c:h val="0.74699088145896653"/>
        </c:manualLayout>
      </c:layout>
      <c:lineChart>
        <c:grouping val="standard"/>
        <c:varyColors val="0"/>
        <c:ser>
          <c:idx val="0"/>
          <c:order val="0"/>
          <c:tx>
            <c:v>New Frosh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Business!$C$2:$AI$2</c:f>
              <c:numCache>
                <c:formatCode>_(* #,##0_);_(* \(#,##0\);_(* "-"??_);_(@_)</c:formatCode>
                <c:ptCount val="33"/>
                <c:pt idx="0">
                  <c:v>408</c:v>
                </c:pt>
                <c:pt idx="1">
                  <c:v>400</c:v>
                </c:pt>
                <c:pt idx="2">
                  <c:v>368</c:v>
                </c:pt>
                <c:pt idx="3">
                  <c:v>423</c:v>
                </c:pt>
                <c:pt idx="4">
                  <c:v>442</c:v>
                </c:pt>
                <c:pt idx="5">
                  <c:v>459</c:v>
                </c:pt>
                <c:pt idx="6">
                  <c:v>507</c:v>
                </c:pt>
                <c:pt idx="7">
                  <c:v>517</c:v>
                </c:pt>
                <c:pt idx="8">
                  <c:v>579</c:v>
                </c:pt>
                <c:pt idx="9">
                  <c:v>667</c:v>
                </c:pt>
                <c:pt idx="10">
                  <c:v>672</c:v>
                </c:pt>
                <c:pt idx="11">
                  <c:v>738</c:v>
                </c:pt>
                <c:pt idx="12">
                  <c:v>715</c:v>
                </c:pt>
                <c:pt idx="13">
                  <c:v>714</c:v>
                </c:pt>
                <c:pt idx="14">
                  <c:v>733</c:v>
                </c:pt>
                <c:pt idx="15">
                  <c:v>665</c:v>
                </c:pt>
                <c:pt idx="16">
                  <c:v>703</c:v>
                </c:pt>
                <c:pt idx="17">
                  <c:v>747</c:v>
                </c:pt>
                <c:pt idx="18">
                  <c:v>635</c:v>
                </c:pt>
                <c:pt idx="19">
                  <c:v>603</c:v>
                </c:pt>
                <c:pt idx="20">
                  <c:v>724</c:v>
                </c:pt>
                <c:pt idx="21">
                  <c:v>699</c:v>
                </c:pt>
                <c:pt idx="22">
                  <c:v>708</c:v>
                </c:pt>
                <c:pt idx="23">
                  <c:v>721</c:v>
                </c:pt>
                <c:pt idx="24">
                  <c:v>643</c:v>
                </c:pt>
                <c:pt idx="25">
                  <c:v>608</c:v>
                </c:pt>
                <c:pt idx="26">
                  <c:v>566</c:v>
                </c:pt>
                <c:pt idx="27">
                  <c:v>594</c:v>
                </c:pt>
                <c:pt idx="28">
                  <c:v>639</c:v>
                </c:pt>
                <c:pt idx="29">
                  <c:v>570</c:v>
                </c:pt>
                <c:pt idx="30">
                  <c:v>634</c:v>
                </c:pt>
                <c:pt idx="31">
                  <c:v>651</c:v>
                </c:pt>
                <c:pt idx="32">
                  <c:v>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15-425F-A9C2-AD8E27540DD0}"/>
            </c:ext>
          </c:extLst>
        </c:ser>
        <c:ser>
          <c:idx val="1"/>
          <c:order val="1"/>
          <c:tx>
            <c:v>Transfers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Business!$C$3:$AI$3</c:f>
              <c:numCache>
                <c:formatCode>_(* #,##0_);_(* \(#,##0\);_(* "-"??_);_(@_)</c:formatCode>
                <c:ptCount val="33"/>
                <c:pt idx="0">
                  <c:v>147</c:v>
                </c:pt>
                <c:pt idx="1">
                  <c:v>105</c:v>
                </c:pt>
                <c:pt idx="2">
                  <c:v>165</c:v>
                </c:pt>
                <c:pt idx="3">
                  <c:v>131</c:v>
                </c:pt>
                <c:pt idx="4">
                  <c:v>147</c:v>
                </c:pt>
                <c:pt idx="5">
                  <c:v>92</c:v>
                </c:pt>
                <c:pt idx="6">
                  <c:v>115</c:v>
                </c:pt>
                <c:pt idx="7">
                  <c:v>103</c:v>
                </c:pt>
                <c:pt idx="8">
                  <c:v>112</c:v>
                </c:pt>
                <c:pt idx="9">
                  <c:v>121</c:v>
                </c:pt>
                <c:pt idx="10">
                  <c:v>120</c:v>
                </c:pt>
                <c:pt idx="11">
                  <c:v>132</c:v>
                </c:pt>
                <c:pt idx="12">
                  <c:v>119</c:v>
                </c:pt>
                <c:pt idx="13">
                  <c:v>155</c:v>
                </c:pt>
                <c:pt idx="14">
                  <c:v>137</c:v>
                </c:pt>
                <c:pt idx="15">
                  <c:v>105</c:v>
                </c:pt>
                <c:pt idx="16">
                  <c:v>91</c:v>
                </c:pt>
                <c:pt idx="17">
                  <c:v>82</c:v>
                </c:pt>
                <c:pt idx="18">
                  <c:v>94</c:v>
                </c:pt>
                <c:pt idx="19">
                  <c:v>84</c:v>
                </c:pt>
                <c:pt idx="20">
                  <c:v>103</c:v>
                </c:pt>
                <c:pt idx="21">
                  <c:v>106</c:v>
                </c:pt>
                <c:pt idx="22">
                  <c:v>77</c:v>
                </c:pt>
                <c:pt idx="23">
                  <c:v>86</c:v>
                </c:pt>
                <c:pt idx="24">
                  <c:v>79</c:v>
                </c:pt>
                <c:pt idx="25">
                  <c:v>91</c:v>
                </c:pt>
                <c:pt idx="26">
                  <c:v>146</c:v>
                </c:pt>
                <c:pt idx="27">
                  <c:v>145</c:v>
                </c:pt>
                <c:pt idx="28">
                  <c:v>127</c:v>
                </c:pt>
                <c:pt idx="29">
                  <c:v>125</c:v>
                </c:pt>
                <c:pt idx="30">
                  <c:v>146</c:v>
                </c:pt>
                <c:pt idx="31">
                  <c:v>137</c:v>
                </c:pt>
                <c:pt idx="32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5-425F-A9C2-AD8E27540DD0}"/>
            </c:ext>
          </c:extLst>
        </c:ser>
        <c:ser>
          <c:idx val="2"/>
          <c:order val="2"/>
          <c:tx>
            <c:v>IUT's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Business!$C$4:$AI$4</c:f>
              <c:numCache>
                <c:formatCode>_(* #,##0_);_(* \(#,##0\);_(* "-"??_);_(@_)</c:formatCode>
                <c:ptCount val="33"/>
                <c:pt idx="0">
                  <c:v>241</c:v>
                </c:pt>
                <c:pt idx="1">
                  <c:v>271</c:v>
                </c:pt>
                <c:pt idx="2">
                  <c:v>238</c:v>
                </c:pt>
                <c:pt idx="3">
                  <c:v>248</c:v>
                </c:pt>
                <c:pt idx="4">
                  <c:v>202</c:v>
                </c:pt>
                <c:pt idx="5">
                  <c:v>242</c:v>
                </c:pt>
                <c:pt idx="6">
                  <c:v>328</c:v>
                </c:pt>
                <c:pt idx="7">
                  <c:v>391</c:v>
                </c:pt>
                <c:pt idx="8">
                  <c:v>304</c:v>
                </c:pt>
                <c:pt idx="9">
                  <c:v>215</c:v>
                </c:pt>
                <c:pt idx="10">
                  <c:v>213</c:v>
                </c:pt>
                <c:pt idx="11">
                  <c:v>242</c:v>
                </c:pt>
                <c:pt idx="12">
                  <c:v>217</c:v>
                </c:pt>
                <c:pt idx="13">
                  <c:v>222</c:v>
                </c:pt>
                <c:pt idx="14">
                  <c:v>254</c:v>
                </c:pt>
                <c:pt idx="15">
                  <c:v>184</c:v>
                </c:pt>
                <c:pt idx="16">
                  <c:v>141</c:v>
                </c:pt>
                <c:pt idx="17">
                  <c:v>141</c:v>
                </c:pt>
                <c:pt idx="18">
                  <c:v>132</c:v>
                </c:pt>
                <c:pt idx="19">
                  <c:v>123</c:v>
                </c:pt>
                <c:pt idx="20">
                  <c:v>151</c:v>
                </c:pt>
                <c:pt idx="21">
                  <c:v>145</c:v>
                </c:pt>
                <c:pt idx="22">
                  <c:v>168</c:v>
                </c:pt>
                <c:pt idx="23">
                  <c:v>163</c:v>
                </c:pt>
                <c:pt idx="24">
                  <c:v>239</c:v>
                </c:pt>
                <c:pt idx="25">
                  <c:v>351</c:v>
                </c:pt>
                <c:pt idx="26">
                  <c:v>362</c:v>
                </c:pt>
                <c:pt idx="27">
                  <c:v>461</c:v>
                </c:pt>
                <c:pt idx="28">
                  <c:v>407</c:v>
                </c:pt>
                <c:pt idx="29">
                  <c:v>516</c:v>
                </c:pt>
                <c:pt idx="30">
                  <c:v>536</c:v>
                </c:pt>
                <c:pt idx="31">
                  <c:v>442</c:v>
                </c:pt>
                <c:pt idx="32">
                  <c:v>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15-425F-A9C2-AD8E27540DD0}"/>
            </c:ext>
          </c:extLst>
        </c:ser>
        <c:ser>
          <c:idx val="3"/>
          <c:order val="3"/>
          <c:tx>
            <c:v>Contin/readm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Business!$C$5:$AI$5</c:f>
              <c:numCache>
                <c:formatCode>_(* #,##0_);_(* \(#,##0\);_(* "-"??_);_(@_)</c:formatCode>
                <c:ptCount val="33"/>
                <c:pt idx="0">
                  <c:v>1890</c:v>
                </c:pt>
                <c:pt idx="1">
                  <c:v>1742</c:v>
                </c:pt>
                <c:pt idx="2">
                  <c:v>1706</c:v>
                </c:pt>
                <c:pt idx="3">
                  <c:v>1547</c:v>
                </c:pt>
                <c:pt idx="4">
                  <c:v>1509</c:v>
                </c:pt>
                <c:pt idx="5">
                  <c:v>1588</c:v>
                </c:pt>
                <c:pt idx="6">
                  <c:v>1553</c:v>
                </c:pt>
                <c:pt idx="7">
                  <c:v>1690</c:v>
                </c:pt>
                <c:pt idx="8">
                  <c:v>1935</c:v>
                </c:pt>
                <c:pt idx="9">
                  <c:v>1847</c:v>
                </c:pt>
                <c:pt idx="10">
                  <c:v>1998</c:v>
                </c:pt>
                <c:pt idx="11">
                  <c:v>2143</c:v>
                </c:pt>
                <c:pt idx="12">
                  <c:v>2246</c:v>
                </c:pt>
                <c:pt idx="13">
                  <c:v>2328</c:v>
                </c:pt>
                <c:pt idx="14">
                  <c:v>2336</c:v>
                </c:pt>
                <c:pt idx="15">
                  <c:v>2366</c:v>
                </c:pt>
                <c:pt idx="16">
                  <c:v>2248</c:v>
                </c:pt>
                <c:pt idx="17">
                  <c:v>2162</c:v>
                </c:pt>
                <c:pt idx="18">
                  <c:v>2162</c:v>
                </c:pt>
                <c:pt idx="19">
                  <c:v>2051</c:v>
                </c:pt>
                <c:pt idx="20">
                  <c:v>1870</c:v>
                </c:pt>
                <c:pt idx="21">
                  <c:v>1932</c:v>
                </c:pt>
                <c:pt idx="22">
                  <c:v>2005</c:v>
                </c:pt>
                <c:pt idx="23">
                  <c:v>2118</c:v>
                </c:pt>
                <c:pt idx="24">
                  <c:v>2203</c:v>
                </c:pt>
                <c:pt idx="25">
                  <c:v>2309</c:v>
                </c:pt>
                <c:pt idx="26">
                  <c:v>2438</c:v>
                </c:pt>
                <c:pt idx="27">
                  <c:v>2469</c:v>
                </c:pt>
                <c:pt idx="28">
                  <c:v>2563</c:v>
                </c:pt>
                <c:pt idx="29">
                  <c:v>2586</c:v>
                </c:pt>
                <c:pt idx="30">
                  <c:v>2680</c:v>
                </c:pt>
                <c:pt idx="31">
                  <c:v>2793</c:v>
                </c:pt>
                <c:pt idx="32">
                  <c:v>2708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15-425F-A9C2-AD8E27540DD0}"/>
            </c:ext>
          </c:extLst>
        </c:ser>
        <c:ser>
          <c:idx val="4"/>
          <c:order val="4"/>
          <c:tx>
            <c:v>New to campus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Business!$C$6:$AI$6</c:f>
              <c:numCache>
                <c:formatCode>_(* #,##0_);_(* \(#,##0\);_(* "-"??_);_(@_)</c:formatCode>
                <c:ptCount val="33"/>
                <c:pt idx="0">
                  <c:v>555</c:v>
                </c:pt>
                <c:pt idx="1">
                  <c:v>505</c:v>
                </c:pt>
                <c:pt idx="2">
                  <c:v>533</c:v>
                </c:pt>
                <c:pt idx="3">
                  <c:v>554</c:v>
                </c:pt>
                <c:pt idx="4">
                  <c:v>589</c:v>
                </c:pt>
                <c:pt idx="5">
                  <c:v>551</c:v>
                </c:pt>
                <c:pt idx="6">
                  <c:v>622</c:v>
                </c:pt>
                <c:pt idx="7">
                  <c:v>620</c:v>
                </c:pt>
                <c:pt idx="8">
                  <c:v>691</c:v>
                </c:pt>
                <c:pt idx="9">
                  <c:v>788</c:v>
                </c:pt>
                <c:pt idx="10">
                  <c:v>792</c:v>
                </c:pt>
                <c:pt idx="11">
                  <c:v>870</c:v>
                </c:pt>
                <c:pt idx="12">
                  <c:v>834</c:v>
                </c:pt>
                <c:pt idx="13">
                  <c:v>869</c:v>
                </c:pt>
                <c:pt idx="14">
                  <c:v>870</c:v>
                </c:pt>
                <c:pt idx="15">
                  <c:v>770</c:v>
                </c:pt>
                <c:pt idx="16">
                  <c:v>794</c:v>
                </c:pt>
                <c:pt idx="17">
                  <c:v>829</c:v>
                </c:pt>
                <c:pt idx="18">
                  <c:v>729</c:v>
                </c:pt>
                <c:pt idx="19">
                  <c:v>687</c:v>
                </c:pt>
                <c:pt idx="20">
                  <c:v>827</c:v>
                </c:pt>
                <c:pt idx="21">
                  <c:v>805</c:v>
                </c:pt>
                <c:pt idx="22">
                  <c:v>785</c:v>
                </c:pt>
                <c:pt idx="23">
                  <c:v>807</c:v>
                </c:pt>
                <c:pt idx="24">
                  <c:v>722</c:v>
                </c:pt>
                <c:pt idx="25">
                  <c:v>699</c:v>
                </c:pt>
                <c:pt idx="26">
                  <c:v>712</c:v>
                </c:pt>
                <c:pt idx="27">
                  <c:v>739</c:v>
                </c:pt>
                <c:pt idx="28">
                  <c:v>766</c:v>
                </c:pt>
                <c:pt idx="29">
                  <c:v>695</c:v>
                </c:pt>
                <c:pt idx="30">
                  <c:v>780</c:v>
                </c:pt>
                <c:pt idx="31">
                  <c:v>788</c:v>
                </c:pt>
                <c:pt idx="32">
                  <c:v>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15-425F-A9C2-AD8E27540DD0}"/>
            </c:ext>
          </c:extLst>
        </c:ser>
        <c:ser>
          <c:idx val="5"/>
          <c:order val="5"/>
          <c:tx>
            <c:v>New to college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Business!$C$7:$AI$7</c:f>
              <c:numCache>
                <c:formatCode>_(* #,##0_);_(* \(#,##0\);_(* "-"??_);_(@_)</c:formatCode>
                <c:ptCount val="33"/>
                <c:pt idx="0">
                  <c:v>796</c:v>
                </c:pt>
                <c:pt idx="1">
                  <c:v>776</c:v>
                </c:pt>
                <c:pt idx="2">
                  <c:v>771</c:v>
                </c:pt>
                <c:pt idx="3">
                  <c:v>802</c:v>
                </c:pt>
                <c:pt idx="4">
                  <c:v>791</c:v>
                </c:pt>
                <c:pt idx="5">
                  <c:v>793</c:v>
                </c:pt>
                <c:pt idx="6">
                  <c:v>950</c:v>
                </c:pt>
                <c:pt idx="7">
                  <c:v>1011</c:v>
                </c:pt>
                <c:pt idx="8">
                  <c:v>995</c:v>
                </c:pt>
                <c:pt idx="9">
                  <c:v>1003</c:v>
                </c:pt>
                <c:pt idx="10">
                  <c:v>1005</c:v>
                </c:pt>
                <c:pt idx="11">
                  <c:v>1112</c:v>
                </c:pt>
                <c:pt idx="12">
                  <c:v>1051</c:v>
                </c:pt>
                <c:pt idx="13">
                  <c:v>1091</c:v>
                </c:pt>
                <c:pt idx="14">
                  <c:v>1124</c:v>
                </c:pt>
                <c:pt idx="15">
                  <c:v>954</c:v>
                </c:pt>
                <c:pt idx="16">
                  <c:v>935</c:v>
                </c:pt>
                <c:pt idx="17">
                  <c:v>970</c:v>
                </c:pt>
                <c:pt idx="18">
                  <c:v>861</c:v>
                </c:pt>
                <c:pt idx="19">
                  <c:v>810</c:v>
                </c:pt>
                <c:pt idx="20">
                  <c:v>978</c:v>
                </c:pt>
                <c:pt idx="21">
                  <c:v>950</c:v>
                </c:pt>
                <c:pt idx="22">
                  <c:v>953</c:v>
                </c:pt>
                <c:pt idx="23">
                  <c:v>970</c:v>
                </c:pt>
                <c:pt idx="24">
                  <c:v>961</c:v>
                </c:pt>
                <c:pt idx="25">
                  <c:v>1050</c:v>
                </c:pt>
                <c:pt idx="26">
                  <c:v>1074</c:v>
                </c:pt>
                <c:pt idx="27">
                  <c:v>1200</c:v>
                </c:pt>
                <c:pt idx="28">
                  <c:v>1173</c:v>
                </c:pt>
                <c:pt idx="29">
                  <c:v>1211</c:v>
                </c:pt>
                <c:pt idx="30">
                  <c:v>1316</c:v>
                </c:pt>
                <c:pt idx="31">
                  <c:v>1230</c:v>
                </c:pt>
                <c:pt idx="32">
                  <c:v>1420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15-425F-A9C2-AD8E27540DD0}"/>
            </c:ext>
          </c:extLst>
        </c:ser>
        <c:ser>
          <c:idx val="6"/>
          <c:order val="6"/>
          <c:tx>
            <c:v>Total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Business!$C$8:$AI$8</c:f>
              <c:numCache>
                <c:formatCode>_(* #,##0_);_(* \(#,##0\);_(* "-"??_);_(@_)</c:formatCode>
                <c:ptCount val="33"/>
                <c:pt idx="0">
                  <c:v>2686</c:v>
                </c:pt>
                <c:pt idx="1">
                  <c:v>2518</c:v>
                </c:pt>
                <c:pt idx="2">
                  <c:v>2477</c:v>
                </c:pt>
                <c:pt idx="3">
                  <c:v>2349</c:v>
                </c:pt>
                <c:pt idx="4">
                  <c:v>2300</c:v>
                </c:pt>
                <c:pt idx="5">
                  <c:v>2381</c:v>
                </c:pt>
                <c:pt idx="6">
                  <c:v>2503</c:v>
                </c:pt>
                <c:pt idx="7">
                  <c:v>2701</c:v>
                </c:pt>
                <c:pt idx="8">
                  <c:v>2930</c:v>
                </c:pt>
                <c:pt idx="9">
                  <c:v>2850</c:v>
                </c:pt>
                <c:pt idx="10">
                  <c:v>3003</c:v>
                </c:pt>
                <c:pt idx="11">
                  <c:v>3255</c:v>
                </c:pt>
                <c:pt idx="12">
                  <c:v>3297</c:v>
                </c:pt>
                <c:pt idx="13">
                  <c:v>3419</c:v>
                </c:pt>
                <c:pt idx="14">
                  <c:v>3460</c:v>
                </c:pt>
                <c:pt idx="15">
                  <c:v>3320</c:v>
                </c:pt>
                <c:pt idx="16">
                  <c:v>3183</c:v>
                </c:pt>
                <c:pt idx="17">
                  <c:v>3132</c:v>
                </c:pt>
                <c:pt idx="18">
                  <c:v>3023</c:v>
                </c:pt>
                <c:pt idx="19">
                  <c:v>2861</c:v>
                </c:pt>
                <c:pt idx="20">
                  <c:v>2848</c:v>
                </c:pt>
                <c:pt idx="21">
                  <c:v>2882</c:v>
                </c:pt>
                <c:pt idx="22">
                  <c:v>2958</c:v>
                </c:pt>
                <c:pt idx="23">
                  <c:v>3088</c:v>
                </c:pt>
                <c:pt idx="24">
                  <c:v>3164</c:v>
                </c:pt>
                <c:pt idx="25">
                  <c:v>3359</c:v>
                </c:pt>
                <c:pt idx="26">
                  <c:v>3512</c:v>
                </c:pt>
                <c:pt idx="27">
                  <c:v>3669</c:v>
                </c:pt>
                <c:pt idx="28">
                  <c:v>3736</c:v>
                </c:pt>
                <c:pt idx="29">
                  <c:v>3797</c:v>
                </c:pt>
                <c:pt idx="30">
                  <c:v>3996</c:v>
                </c:pt>
                <c:pt idx="31">
                  <c:v>4023</c:v>
                </c:pt>
                <c:pt idx="32">
                  <c:v>4128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E15-425F-A9C2-AD8E27540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332160"/>
        <c:axId val="570332552"/>
      </c:lineChart>
      <c:catAx>
        <c:axId val="57033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0332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0332552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0332160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Pct of campus undergrads in this college</a:t>
            </a:r>
          </a:p>
        </c:rich>
      </c:tx>
      <c:layout>
        <c:manualLayout>
          <c:xMode val="edge"/>
          <c:yMode val="edge"/>
          <c:x val="0.19019649014461426"/>
          <c:y val="1.543209876543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235463073420409E-2"/>
          <c:y val="0.10802501695426117"/>
          <c:w val="0.67255030742629329"/>
          <c:h val="0.78086655112651648"/>
        </c:manualLayout>
      </c:layout>
      <c:lineChart>
        <c:grouping val="standard"/>
        <c:varyColors val="0"/>
        <c:ser>
          <c:idx val="0"/>
          <c:order val="0"/>
          <c:tx>
            <c:v>New frosh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Business!$C$22:$AI$22</c:f>
              <c:numCache>
                <c:formatCode>0%</c:formatCode>
                <c:ptCount val="33"/>
                <c:pt idx="0">
                  <c:v>0.11846689895470383</c:v>
                </c:pt>
                <c:pt idx="1">
                  <c:v>0.11098779134295228</c:v>
                </c:pt>
                <c:pt idx="2">
                  <c:v>0.10710128055878929</c:v>
                </c:pt>
                <c:pt idx="3">
                  <c:v>0.11740216486261448</c:v>
                </c:pt>
                <c:pt idx="4">
                  <c:v>0.10569105691056911</c:v>
                </c:pt>
                <c:pt idx="5">
                  <c:v>0.11614372469635628</c:v>
                </c:pt>
                <c:pt idx="6">
                  <c:v>0.1193502824858757</c:v>
                </c:pt>
                <c:pt idx="7">
                  <c:v>0.12076617612707312</c:v>
                </c:pt>
                <c:pt idx="8">
                  <c:v>0.12680683311432325</c:v>
                </c:pt>
                <c:pt idx="9">
                  <c:v>0.13091265947006869</c:v>
                </c:pt>
                <c:pt idx="10">
                  <c:v>0.13488558811722201</c:v>
                </c:pt>
                <c:pt idx="11">
                  <c:v>0.13689482470784642</c:v>
                </c:pt>
                <c:pt idx="12">
                  <c:v>0.12834320588763237</c:v>
                </c:pt>
                <c:pt idx="13">
                  <c:v>0.13896457765667575</c:v>
                </c:pt>
                <c:pt idx="14">
                  <c:v>0.14639504693429198</c:v>
                </c:pt>
                <c:pt idx="15">
                  <c:v>0.1183905999643938</c:v>
                </c:pt>
                <c:pt idx="16">
                  <c:v>0.12655265526552656</c:v>
                </c:pt>
                <c:pt idx="17">
                  <c:v>0.12806446082633294</c:v>
                </c:pt>
                <c:pt idx="18">
                  <c:v>0.11505707555716616</c:v>
                </c:pt>
                <c:pt idx="19">
                  <c:v>0.11686046511627907</c:v>
                </c:pt>
                <c:pt idx="20">
                  <c:v>0.12784743069044677</c:v>
                </c:pt>
                <c:pt idx="21">
                  <c:v>0.12781130005485464</c:v>
                </c:pt>
                <c:pt idx="22">
                  <c:v>0.12114989733059549</c:v>
                </c:pt>
                <c:pt idx="23">
                  <c:v>0.12284886692792639</c:v>
                </c:pt>
                <c:pt idx="24">
                  <c:v>0.10357603092783506</c:v>
                </c:pt>
                <c:pt idx="25">
                  <c:v>9.4424600093182168E-2</c:v>
                </c:pt>
                <c:pt idx="26">
                  <c:v>8.6149162861491629E-2</c:v>
                </c:pt>
                <c:pt idx="27">
                  <c:v>8.8643486046858677E-2</c:v>
                </c:pt>
                <c:pt idx="28">
                  <c:v>8.983551244200759E-2</c:v>
                </c:pt>
                <c:pt idx="29">
                  <c:v>9.0104331331014864E-2</c:v>
                </c:pt>
                <c:pt idx="30">
                  <c:v>9.3468966533982012E-2</c:v>
                </c:pt>
                <c:pt idx="31">
                  <c:v>9.1612721643681394E-2</c:v>
                </c:pt>
                <c:pt idx="32">
                  <c:v>9.0644049827723297E-2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4-4AAB-88F6-9881E0BAFF6B}"/>
            </c:ext>
          </c:extLst>
        </c:ser>
        <c:ser>
          <c:idx val="1"/>
          <c:order val="1"/>
          <c:tx>
            <c:v>Transfers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Business!$C$23:$AI$23</c:f>
              <c:numCache>
                <c:formatCode>0%</c:formatCode>
                <c:ptCount val="33"/>
                <c:pt idx="0">
                  <c:v>8.3570210346787951E-2</c:v>
                </c:pt>
                <c:pt idx="1">
                  <c:v>7.2164948453608241E-2</c:v>
                </c:pt>
                <c:pt idx="2">
                  <c:v>9.4017094017094016E-2</c:v>
                </c:pt>
                <c:pt idx="3">
                  <c:v>7.6162790697674412E-2</c:v>
                </c:pt>
                <c:pt idx="4">
                  <c:v>0.10272536687631027</c:v>
                </c:pt>
                <c:pt idx="5">
                  <c:v>6.3056888279643591E-2</c:v>
                </c:pt>
                <c:pt idx="6">
                  <c:v>7.7129443326626426E-2</c:v>
                </c:pt>
                <c:pt idx="7">
                  <c:v>7.7677224736048267E-2</c:v>
                </c:pt>
                <c:pt idx="8">
                  <c:v>7.7994428969359333E-2</c:v>
                </c:pt>
                <c:pt idx="9">
                  <c:v>8.9629629629629629E-2</c:v>
                </c:pt>
                <c:pt idx="10">
                  <c:v>8.6580086580086577E-2</c:v>
                </c:pt>
                <c:pt idx="11">
                  <c:v>9.1986062717770031E-2</c:v>
                </c:pt>
                <c:pt idx="12">
                  <c:v>8.0732700135685204E-2</c:v>
                </c:pt>
                <c:pt idx="13">
                  <c:v>0.10816468946266573</c:v>
                </c:pt>
                <c:pt idx="14">
                  <c:v>0.10530361260568794</c:v>
                </c:pt>
                <c:pt idx="15">
                  <c:v>8.4609186140209514E-2</c:v>
                </c:pt>
                <c:pt idx="16">
                  <c:v>7.0161912104857366E-2</c:v>
                </c:pt>
                <c:pt idx="17">
                  <c:v>6.2215477996965099E-2</c:v>
                </c:pt>
                <c:pt idx="18">
                  <c:v>6.9219440353460976E-2</c:v>
                </c:pt>
                <c:pt idx="19">
                  <c:v>7.1979434447300775E-2</c:v>
                </c:pt>
                <c:pt idx="20">
                  <c:v>7.923076923076923E-2</c:v>
                </c:pt>
                <c:pt idx="21">
                  <c:v>8.8702928870292894E-2</c:v>
                </c:pt>
                <c:pt idx="22">
                  <c:v>5.9597523219814243E-2</c:v>
                </c:pt>
                <c:pt idx="23">
                  <c:v>6.5548780487804881E-2</c:v>
                </c:pt>
                <c:pt idx="24">
                  <c:v>7.0598748882931189E-2</c:v>
                </c:pt>
                <c:pt idx="25">
                  <c:v>7.564422277639235E-2</c:v>
                </c:pt>
                <c:pt idx="26">
                  <c:v>0.10138888888888889</c:v>
                </c:pt>
                <c:pt idx="27">
                  <c:v>8.9395807644882863E-2</c:v>
                </c:pt>
                <c:pt idx="28">
                  <c:v>8.1672025723472666E-2</c:v>
                </c:pt>
                <c:pt idx="29">
                  <c:v>8.8715400993612498E-2</c:v>
                </c:pt>
                <c:pt idx="30">
                  <c:v>9.4315245478036172E-2</c:v>
                </c:pt>
                <c:pt idx="31">
                  <c:v>9.6614950634696758E-2</c:v>
                </c:pt>
                <c:pt idx="32">
                  <c:v>9.420289855072464E-2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64-4AAB-88F6-9881E0BAFF6B}"/>
            </c:ext>
          </c:extLst>
        </c:ser>
        <c:ser>
          <c:idx val="2"/>
          <c:order val="2"/>
          <c:tx>
            <c:v>IUT's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Business!$C$24:$AI$24</c:f>
              <c:numCache>
                <c:formatCode>0%</c:formatCode>
                <c:ptCount val="33"/>
                <c:pt idx="0">
                  <c:v>0.31668856767411302</c:v>
                </c:pt>
                <c:pt idx="1">
                  <c:v>0.31438515081206497</c:v>
                </c:pt>
                <c:pt idx="2">
                  <c:v>0.32963988919667592</c:v>
                </c:pt>
                <c:pt idx="3">
                  <c:v>0.32041343669250644</c:v>
                </c:pt>
                <c:pt idx="4">
                  <c:v>0.29403202328966521</c:v>
                </c:pt>
                <c:pt idx="5">
                  <c:v>0.29512195121951218</c:v>
                </c:pt>
                <c:pt idx="6">
                  <c:v>0.39001189060642094</c:v>
                </c:pt>
                <c:pt idx="7">
                  <c:v>0.44431818181818183</c:v>
                </c:pt>
                <c:pt idx="8">
                  <c:v>0.35472578763127188</c:v>
                </c:pt>
                <c:pt idx="9">
                  <c:v>0.22970085470085469</c:v>
                </c:pt>
                <c:pt idx="10">
                  <c:v>0.26296296296296295</c:v>
                </c:pt>
                <c:pt idx="11">
                  <c:v>0.25882352941176473</c:v>
                </c:pt>
                <c:pt idx="12">
                  <c:v>0.26144578313253014</c:v>
                </c:pt>
                <c:pt idx="13">
                  <c:v>0.26714801444043323</c:v>
                </c:pt>
                <c:pt idx="14">
                  <c:v>0.30130486358244363</c:v>
                </c:pt>
                <c:pt idx="15">
                  <c:v>0.22303030303030302</c:v>
                </c:pt>
                <c:pt idx="16">
                  <c:v>0.18217054263565891</c:v>
                </c:pt>
                <c:pt idx="17">
                  <c:v>0.17961783439490445</c:v>
                </c:pt>
                <c:pt idx="18">
                  <c:v>0.16458852867830423</c:v>
                </c:pt>
                <c:pt idx="19">
                  <c:v>0.15</c:v>
                </c:pt>
                <c:pt idx="20">
                  <c:v>0.17912218268090155</c:v>
                </c:pt>
                <c:pt idx="21">
                  <c:v>0.17159763313609466</c:v>
                </c:pt>
                <c:pt idx="22">
                  <c:v>0.21455938697318008</c:v>
                </c:pt>
                <c:pt idx="23">
                  <c:v>0.18628571428571428</c:v>
                </c:pt>
                <c:pt idx="24">
                  <c:v>0.25534188034188032</c:v>
                </c:pt>
                <c:pt idx="25">
                  <c:v>0.26590909090909093</c:v>
                </c:pt>
                <c:pt idx="26">
                  <c:v>0.25475017593244192</c:v>
                </c:pt>
                <c:pt idx="27">
                  <c:v>0.24573560767590619</c:v>
                </c:pt>
                <c:pt idx="28">
                  <c:v>0.26173633440514471</c:v>
                </c:pt>
                <c:pt idx="29">
                  <c:v>0.29119638826185101</c:v>
                </c:pt>
                <c:pt idx="30">
                  <c:v>0.28404875463698992</c:v>
                </c:pt>
                <c:pt idx="31">
                  <c:v>0.23080939947780679</c:v>
                </c:pt>
                <c:pt idx="32">
                  <c:v>0.24842899036447424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64-4AAB-88F6-9881E0BAFF6B}"/>
            </c:ext>
          </c:extLst>
        </c:ser>
        <c:ser>
          <c:idx val="3"/>
          <c:order val="3"/>
          <c:tx>
            <c:v>Contin/readm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Business!$C$25:$AI$25</c:f>
              <c:numCache>
                <c:formatCode>0%</c:formatCode>
                <c:ptCount val="33"/>
                <c:pt idx="0">
                  <c:v>0.13045278851463279</c:v>
                </c:pt>
                <c:pt idx="1">
                  <c:v>0.12351106069200227</c:v>
                </c:pt>
                <c:pt idx="2">
                  <c:v>0.12116477272727273</c:v>
                </c:pt>
                <c:pt idx="3">
                  <c:v>0.11349130658058837</c:v>
                </c:pt>
                <c:pt idx="4">
                  <c:v>0.11327128058850022</c:v>
                </c:pt>
                <c:pt idx="5">
                  <c:v>0.11681624245990878</c:v>
                </c:pt>
                <c:pt idx="6">
                  <c:v>0.1121380605097841</c:v>
                </c:pt>
                <c:pt idx="7">
                  <c:v>0.11995173539640855</c:v>
                </c:pt>
                <c:pt idx="8">
                  <c:v>0.13489960959286112</c:v>
                </c:pt>
                <c:pt idx="9">
                  <c:v>0.12914277723395329</c:v>
                </c:pt>
                <c:pt idx="10">
                  <c:v>0.13279276884221719</c:v>
                </c:pt>
                <c:pt idx="11">
                  <c:v>0.13655770088574523</c:v>
                </c:pt>
                <c:pt idx="12">
                  <c:v>0.13477347734773476</c:v>
                </c:pt>
                <c:pt idx="13">
                  <c:v>0.13450427547954702</c:v>
                </c:pt>
                <c:pt idx="14">
                  <c:v>0.13683223992502344</c:v>
                </c:pt>
                <c:pt idx="15">
                  <c:v>0.14082495089578001</c:v>
                </c:pt>
                <c:pt idx="16">
                  <c:v>0.13343622009853387</c:v>
                </c:pt>
                <c:pt idx="17">
                  <c:v>0.12610825944937004</c:v>
                </c:pt>
                <c:pt idx="18">
                  <c:v>0.12194709233459304</c:v>
                </c:pt>
                <c:pt idx="19">
                  <c:v>0.11614474205787417</c:v>
                </c:pt>
                <c:pt idx="20">
                  <c:v>0.11031797534068787</c:v>
                </c:pt>
                <c:pt idx="21">
                  <c:v>0.11580650962057185</c:v>
                </c:pt>
                <c:pt idx="22">
                  <c:v>0.12151515151515152</c:v>
                </c:pt>
                <c:pt idx="23">
                  <c:v>0.12635723660661019</c:v>
                </c:pt>
                <c:pt idx="24">
                  <c:v>0.13758431176617536</c:v>
                </c:pt>
                <c:pt idx="25">
                  <c:v>0.13216186823879572</c:v>
                </c:pt>
                <c:pt idx="26">
                  <c:v>0.1337062630251179</c:v>
                </c:pt>
                <c:pt idx="27">
                  <c:v>0.13304952309101686</c:v>
                </c:pt>
                <c:pt idx="28">
                  <c:v>0.13210659244368847</c:v>
                </c:pt>
                <c:pt idx="29">
                  <c:v>0.13281290123773817</c:v>
                </c:pt>
                <c:pt idx="30">
                  <c:v>0.13891048566837713</c:v>
                </c:pt>
                <c:pt idx="31">
                  <c:v>0.14589427496865859</c:v>
                </c:pt>
                <c:pt idx="32">
                  <c:v>0.14063149148317408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64-4AAB-88F6-9881E0BAFF6B}"/>
            </c:ext>
          </c:extLst>
        </c:ser>
        <c:ser>
          <c:idx val="4"/>
          <c:order val="4"/>
          <c:tx>
            <c:v>New to campus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Business!$C$26:$AI$26</c:f>
              <c:numCache>
                <c:formatCode>0%</c:formatCode>
                <c:ptCount val="33"/>
                <c:pt idx="0">
                  <c:v>0.10666922929079377</c:v>
                </c:pt>
                <c:pt idx="1">
                  <c:v>9.9822099229096656E-2</c:v>
                </c:pt>
                <c:pt idx="2">
                  <c:v>0.1026777114236178</c:v>
                </c:pt>
                <c:pt idx="3">
                  <c:v>0.10407664850648131</c:v>
                </c:pt>
                <c:pt idx="4">
                  <c:v>0.10493497238553358</c:v>
                </c:pt>
                <c:pt idx="5">
                  <c:v>0.10182960635742007</c:v>
                </c:pt>
                <c:pt idx="6">
                  <c:v>0.1083812510890399</c:v>
                </c:pt>
                <c:pt idx="7">
                  <c:v>0.11057606563224541</c:v>
                </c:pt>
                <c:pt idx="8">
                  <c:v>0.11512829056981007</c:v>
                </c:pt>
                <c:pt idx="9">
                  <c:v>0.12226532195500388</c:v>
                </c:pt>
                <c:pt idx="10">
                  <c:v>0.12437185929648241</c:v>
                </c:pt>
                <c:pt idx="11">
                  <c:v>0.12745385291532377</c:v>
                </c:pt>
                <c:pt idx="12">
                  <c:v>0.11838183108587651</c:v>
                </c:pt>
                <c:pt idx="13">
                  <c:v>0.13224775528838836</c:v>
                </c:pt>
                <c:pt idx="14">
                  <c:v>0.13792010145846545</c:v>
                </c:pt>
                <c:pt idx="15">
                  <c:v>0.11227763196267133</c:v>
                </c:pt>
                <c:pt idx="16">
                  <c:v>0.11587857559836544</c:v>
                </c:pt>
                <c:pt idx="17">
                  <c:v>0.1159278422598238</c:v>
                </c:pt>
                <c:pt idx="18">
                  <c:v>0.10600552566526102</c:v>
                </c:pt>
                <c:pt idx="19">
                  <c:v>0.10858226647700332</c:v>
                </c:pt>
                <c:pt idx="20">
                  <c:v>0.11877064483699555</c:v>
                </c:pt>
                <c:pt idx="21">
                  <c:v>0.12079831932773109</c:v>
                </c:pt>
                <c:pt idx="22">
                  <c:v>0.11000560538116592</c:v>
                </c:pt>
                <c:pt idx="23">
                  <c:v>0.11237989138003064</c:v>
                </c:pt>
                <c:pt idx="24">
                  <c:v>9.8539647877712563E-2</c:v>
                </c:pt>
                <c:pt idx="25">
                  <c:v>9.1468202041350435E-2</c:v>
                </c:pt>
                <c:pt idx="26">
                  <c:v>8.8888888888888892E-2</c:v>
                </c:pt>
                <c:pt idx="27">
                  <c:v>8.879009972365734E-2</c:v>
                </c:pt>
                <c:pt idx="28">
                  <c:v>8.8371019843101056E-2</c:v>
                </c:pt>
                <c:pt idx="29">
                  <c:v>8.9851325145442792E-2</c:v>
                </c:pt>
                <c:pt idx="30">
                  <c:v>9.3626215340295277E-2</c:v>
                </c:pt>
                <c:pt idx="31">
                  <c:v>9.2444861567339276E-2</c:v>
                </c:pt>
                <c:pt idx="32">
                  <c:v>9.1240070609002646E-2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64-4AAB-88F6-9881E0BAFF6B}"/>
            </c:ext>
          </c:extLst>
        </c:ser>
        <c:ser>
          <c:idx val="5"/>
          <c:order val="5"/>
          <c:tx>
            <c:v>New to college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Business!$C$27:$AI$27</c:f>
              <c:numCache>
                <c:formatCode>0%</c:formatCode>
                <c:ptCount val="33"/>
                <c:pt idx="0">
                  <c:v>0.13346747149564051</c:v>
                </c:pt>
                <c:pt idx="1">
                  <c:v>0.13105894274615773</c:v>
                </c:pt>
                <c:pt idx="2">
                  <c:v>0.13039066463723997</c:v>
                </c:pt>
                <c:pt idx="3">
                  <c:v>0.13154010168935543</c:v>
                </c:pt>
                <c:pt idx="4">
                  <c:v>0.12555555555555556</c:v>
                </c:pt>
                <c:pt idx="5">
                  <c:v>0.12726689134970309</c:v>
                </c:pt>
                <c:pt idx="6">
                  <c:v>0.14437689969604864</c:v>
                </c:pt>
                <c:pt idx="7">
                  <c:v>0.15585016186218592</c:v>
                </c:pt>
                <c:pt idx="8">
                  <c:v>0.14506487826213735</c:v>
                </c:pt>
                <c:pt idx="9">
                  <c:v>0.13588944587454274</c:v>
                </c:pt>
                <c:pt idx="10">
                  <c:v>0.14001114516578433</c:v>
                </c:pt>
                <c:pt idx="11">
                  <c:v>0.14328050508955031</c:v>
                </c:pt>
                <c:pt idx="12">
                  <c:v>0.13346031746031747</c:v>
                </c:pt>
                <c:pt idx="13">
                  <c:v>0.14739259659551474</c:v>
                </c:pt>
                <c:pt idx="14">
                  <c:v>0.15718081387218572</c:v>
                </c:pt>
                <c:pt idx="15">
                  <c:v>0.12417024599765716</c:v>
                </c:pt>
                <c:pt idx="16">
                  <c:v>0.12260687123000262</c:v>
                </c:pt>
                <c:pt idx="17">
                  <c:v>0.12222782258064516</c:v>
                </c:pt>
                <c:pt idx="18">
                  <c:v>0.11212397447584321</c:v>
                </c:pt>
                <c:pt idx="19">
                  <c:v>0.11333426612564712</c:v>
                </c:pt>
                <c:pt idx="20">
                  <c:v>0.12528823981552653</c:v>
                </c:pt>
                <c:pt idx="21">
                  <c:v>0.12651484884804901</c:v>
                </c:pt>
                <c:pt idx="22">
                  <c:v>0.12034347771183231</c:v>
                </c:pt>
                <c:pt idx="23">
                  <c:v>0.12040714995034757</c:v>
                </c:pt>
                <c:pt idx="24">
                  <c:v>0.11630158538061237</c:v>
                </c:pt>
                <c:pt idx="25">
                  <c:v>0.11716134791341218</c:v>
                </c:pt>
                <c:pt idx="26">
                  <c:v>0.11387975824408865</c:v>
                </c:pt>
                <c:pt idx="27">
                  <c:v>0.11765859397980194</c:v>
                </c:pt>
                <c:pt idx="28">
                  <c:v>0.11474126968600215</c:v>
                </c:pt>
                <c:pt idx="29">
                  <c:v>0.12737982539181655</c:v>
                </c:pt>
                <c:pt idx="30">
                  <c:v>0.12879232726560971</c:v>
                </c:pt>
                <c:pt idx="31">
                  <c:v>0.1178273781013507</c:v>
                </c:pt>
                <c:pt idx="32">
                  <c:v>0.12400663697493669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64-4AAB-88F6-9881E0BAFF6B}"/>
            </c:ext>
          </c:extLst>
        </c:ser>
        <c:ser>
          <c:idx val="6"/>
          <c:order val="6"/>
          <c:tx>
            <c:v>Total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Business!$C$28:$AI$28</c:f>
              <c:numCache>
                <c:formatCode>0%</c:formatCode>
                <c:ptCount val="33"/>
                <c:pt idx="0">
                  <c:v>0.1313318990807745</c:v>
                </c:pt>
                <c:pt idx="1">
                  <c:v>0.12574282147315854</c:v>
                </c:pt>
                <c:pt idx="2">
                  <c:v>0.12389336267693693</c:v>
                </c:pt>
                <c:pt idx="3">
                  <c:v>0.11906934306569343</c:v>
                </c:pt>
                <c:pt idx="4">
                  <c:v>0.1172153705024972</c:v>
                </c:pt>
                <c:pt idx="5">
                  <c:v>0.12010088272383354</c:v>
                </c:pt>
                <c:pt idx="6">
                  <c:v>0.12252190513485731</c:v>
                </c:pt>
                <c:pt idx="7">
                  <c:v>0.1312694401244168</c:v>
                </c:pt>
                <c:pt idx="8">
                  <c:v>0.13818799226524547</c:v>
                </c:pt>
                <c:pt idx="9">
                  <c:v>0.13143937647004567</c:v>
                </c:pt>
                <c:pt idx="10">
                  <c:v>0.13512419006479481</c:v>
                </c:pt>
                <c:pt idx="11">
                  <c:v>0.13878229726272703</c:v>
                </c:pt>
                <c:pt idx="12">
                  <c:v>0.13435207823960879</c:v>
                </c:pt>
                <c:pt idx="13">
                  <c:v>0.13836503439902872</c:v>
                </c:pt>
                <c:pt idx="14">
                  <c:v>0.14283945010940016</c:v>
                </c:pt>
                <c:pt idx="15">
                  <c:v>0.1355987583728149</c:v>
                </c:pt>
                <c:pt idx="16">
                  <c:v>0.13006170064969558</c:v>
                </c:pt>
                <c:pt idx="17">
                  <c:v>0.12488038277511962</c:v>
                </c:pt>
                <c:pt idx="18">
                  <c:v>0.11897827455919395</c:v>
                </c:pt>
                <c:pt idx="19">
                  <c:v>0.11533499959687173</c:v>
                </c:pt>
                <c:pt idx="20">
                  <c:v>0.11503817102233711</c:v>
                </c:pt>
                <c:pt idx="21">
                  <c:v>0.119130291005291</c:v>
                </c:pt>
                <c:pt idx="22">
                  <c:v>0.12113518162086899</c:v>
                </c:pt>
                <c:pt idx="23">
                  <c:v>0.12442581996937707</c:v>
                </c:pt>
                <c:pt idx="24">
                  <c:v>0.13033985581874355</c:v>
                </c:pt>
                <c:pt idx="25">
                  <c:v>0.12707600348049786</c:v>
                </c:pt>
                <c:pt idx="26">
                  <c:v>0.12694740647026928</c:v>
                </c:pt>
                <c:pt idx="27">
                  <c:v>0.12759076366671304</c:v>
                </c:pt>
                <c:pt idx="28">
                  <c:v>0.12611396165271402</c:v>
                </c:pt>
                <c:pt idx="29">
                  <c:v>0.13103043688315275</c:v>
                </c:pt>
                <c:pt idx="30">
                  <c:v>0.1354071363220494</c:v>
                </c:pt>
                <c:pt idx="31">
                  <c:v>0.13599026467903863</c:v>
                </c:pt>
                <c:pt idx="32">
                  <c:v>0.1344318884944801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D64-4AAB-88F6-9881E0BAF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333336"/>
        <c:axId val="593688936"/>
      </c:lineChart>
      <c:catAx>
        <c:axId val="570333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6889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593688936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0333336"/>
        <c:crosses val="autoZero"/>
        <c:crossBetween val="between"/>
        <c:maj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862889197673823"/>
          <c:y val="0.33950714494021583"/>
          <c:w val="0.21764747053677114"/>
          <c:h val="0.617285894818703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Headcount in this college</a:t>
            </a:r>
          </a:p>
        </c:rich>
      </c:tx>
      <c:layout>
        <c:manualLayout>
          <c:xMode val="edge"/>
          <c:yMode val="edge"/>
          <c:x val="0.24295010845986983"/>
          <c:y val="1.543209876543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783080260303691E-2"/>
          <c:y val="0.11419787506593324"/>
          <c:w val="0.85466377440347074"/>
          <c:h val="0.78086655112651648"/>
        </c:manualLayout>
      </c:layout>
      <c:lineChart>
        <c:grouping val="standard"/>
        <c:varyColors val="0"/>
        <c:ser>
          <c:idx val="0"/>
          <c:order val="0"/>
          <c:tx>
            <c:v>New Frosh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Education!$C$2:$AI$2</c:f>
              <c:numCache>
                <c:formatCode>_(* #,##0_);_(* \(#,##0\);_(* "-"??_);_(@_)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34</c:v>
                </c:pt>
                <c:pt idx="27">
                  <c:v>54</c:v>
                </c:pt>
                <c:pt idx="28">
                  <c:v>92</c:v>
                </c:pt>
                <c:pt idx="29">
                  <c:v>67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6C-4E34-8085-9A196B358C19}"/>
            </c:ext>
          </c:extLst>
        </c:ser>
        <c:ser>
          <c:idx val="1"/>
          <c:order val="1"/>
          <c:tx>
            <c:v>Transfers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Education!$C$3:$AI$3</c:f>
              <c:numCache>
                <c:formatCode>_(* #,##0_);_(* \(#,##0\);_(* "-"??_);_(@_)</c:formatCode>
                <c:ptCount val="33"/>
                <c:pt idx="0">
                  <c:v>29</c:v>
                </c:pt>
                <c:pt idx="1">
                  <c:v>17</c:v>
                </c:pt>
                <c:pt idx="2">
                  <c:v>19</c:v>
                </c:pt>
                <c:pt idx="3">
                  <c:v>27</c:v>
                </c:pt>
                <c:pt idx="4">
                  <c:v>19</c:v>
                </c:pt>
                <c:pt idx="5">
                  <c:v>38</c:v>
                </c:pt>
                <c:pt idx="6">
                  <c:v>41</c:v>
                </c:pt>
                <c:pt idx="7">
                  <c:v>19</c:v>
                </c:pt>
                <c:pt idx="8">
                  <c:v>26</c:v>
                </c:pt>
                <c:pt idx="9">
                  <c:v>21</c:v>
                </c:pt>
                <c:pt idx="10">
                  <c:v>17</c:v>
                </c:pt>
                <c:pt idx="11">
                  <c:v>17</c:v>
                </c:pt>
                <c:pt idx="12">
                  <c:v>26</c:v>
                </c:pt>
                <c:pt idx="13">
                  <c:v>37</c:v>
                </c:pt>
                <c:pt idx="14">
                  <c:v>34</c:v>
                </c:pt>
                <c:pt idx="15">
                  <c:v>33</c:v>
                </c:pt>
                <c:pt idx="16">
                  <c:v>17</c:v>
                </c:pt>
                <c:pt idx="17">
                  <c:v>18</c:v>
                </c:pt>
                <c:pt idx="18">
                  <c:v>22</c:v>
                </c:pt>
                <c:pt idx="19">
                  <c:v>16</c:v>
                </c:pt>
                <c:pt idx="20">
                  <c:v>14</c:v>
                </c:pt>
                <c:pt idx="21">
                  <c:v>11</c:v>
                </c:pt>
                <c:pt idx="22">
                  <c:v>7</c:v>
                </c:pt>
                <c:pt idx="23">
                  <c:v>20</c:v>
                </c:pt>
                <c:pt idx="24">
                  <c:v>12</c:v>
                </c:pt>
                <c:pt idx="25">
                  <c:v>10</c:v>
                </c:pt>
                <c:pt idx="26">
                  <c:v>3</c:v>
                </c:pt>
                <c:pt idx="27">
                  <c:v>2</c:v>
                </c:pt>
                <c:pt idx="28">
                  <c:v>13</c:v>
                </c:pt>
                <c:pt idx="29">
                  <c:v>16</c:v>
                </c:pt>
                <c:pt idx="30">
                  <c:v>13</c:v>
                </c:pt>
                <c:pt idx="31">
                  <c:v>13</c:v>
                </c:pt>
                <c:pt idx="3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6C-4E34-8085-9A196B358C19}"/>
            </c:ext>
          </c:extLst>
        </c:ser>
        <c:ser>
          <c:idx val="2"/>
          <c:order val="2"/>
          <c:tx>
            <c:v>IUT's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Education!$C$4:$AI$4</c:f>
              <c:numCache>
                <c:formatCode>_(* #,##0_);_(* \(#,##0\);_(* "-"??_);_(@_)</c:formatCode>
                <c:ptCount val="33"/>
                <c:pt idx="0">
                  <c:v>11</c:v>
                </c:pt>
                <c:pt idx="1">
                  <c:v>16</c:v>
                </c:pt>
                <c:pt idx="2">
                  <c:v>19</c:v>
                </c:pt>
                <c:pt idx="3">
                  <c:v>31</c:v>
                </c:pt>
                <c:pt idx="4">
                  <c:v>29</c:v>
                </c:pt>
                <c:pt idx="5">
                  <c:v>36</c:v>
                </c:pt>
                <c:pt idx="6">
                  <c:v>15</c:v>
                </c:pt>
                <c:pt idx="7">
                  <c:v>3</c:v>
                </c:pt>
                <c:pt idx="8">
                  <c:v>8</c:v>
                </c:pt>
                <c:pt idx="9">
                  <c:v>7</c:v>
                </c:pt>
                <c:pt idx="10">
                  <c:v>2</c:v>
                </c:pt>
                <c:pt idx="11">
                  <c:v>7</c:v>
                </c:pt>
                <c:pt idx="12">
                  <c:v>8</c:v>
                </c:pt>
                <c:pt idx="13">
                  <c:v>14</c:v>
                </c:pt>
                <c:pt idx="14">
                  <c:v>20</c:v>
                </c:pt>
                <c:pt idx="15">
                  <c:v>54</c:v>
                </c:pt>
                <c:pt idx="16">
                  <c:v>64</c:v>
                </c:pt>
                <c:pt idx="17">
                  <c:v>34</c:v>
                </c:pt>
                <c:pt idx="18">
                  <c:v>5</c:v>
                </c:pt>
                <c:pt idx="19">
                  <c:v>32</c:v>
                </c:pt>
                <c:pt idx="20">
                  <c:v>41</c:v>
                </c:pt>
                <c:pt idx="21">
                  <c:v>56</c:v>
                </c:pt>
                <c:pt idx="22">
                  <c:v>33</c:v>
                </c:pt>
                <c:pt idx="23">
                  <c:v>39</c:v>
                </c:pt>
                <c:pt idx="24">
                  <c:v>30</c:v>
                </c:pt>
                <c:pt idx="25">
                  <c:v>21</c:v>
                </c:pt>
                <c:pt idx="26">
                  <c:v>23</c:v>
                </c:pt>
                <c:pt idx="27">
                  <c:v>23</c:v>
                </c:pt>
                <c:pt idx="28">
                  <c:v>45</c:v>
                </c:pt>
                <c:pt idx="29">
                  <c:v>25</c:v>
                </c:pt>
                <c:pt idx="30">
                  <c:v>18</c:v>
                </c:pt>
                <c:pt idx="31">
                  <c:v>20</c:v>
                </c:pt>
                <c:pt idx="32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6C-4E34-8085-9A196B358C19}"/>
            </c:ext>
          </c:extLst>
        </c:ser>
        <c:ser>
          <c:idx val="3"/>
          <c:order val="3"/>
          <c:tx>
            <c:v>Contin/readm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Education!$C$5:$AI$5</c:f>
              <c:numCache>
                <c:formatCode>_(* #,##0_);_(* \(#,##0\);_(* "-"??_);_(@_)</c:formatCode>
                <c:ptCount val="33"/>
                <c:pt idx="0">
                  <c:v>106</c:v>
                </c:pt>
                <c:pt idx="1">
                  <c:v>112</c:v>
                </c:pt>
                <c:pt idx="2">
                  <c:v>109</c:v>
                </c:pt>
                <c:pt idx="3">
                  <c:v>117</c:v>
                </c:pt>
                <c:pt idx="4">
                  <c:v>137</c:v>
                </c:pt>
                <c:pt idx="5">
                  <c:v>124</c:v>
                </c:pt>
                <c:pt idx="6">
                  <c:v>151</c:v>
                </c:pt>
                <c:pt idx="7">
                  <c:v>103</c:v>
                </c:pt>
                <c:pt idx="8">
                  <c:v>89</c:v>
                </c:pt>
                <c:pt idx="9">
                  <c:v>81</c:v>
                </c:pt>
                <c:pt idx="10">
                  <c:v>56</c:v>
                </c:pt>
                <c:pt idx="11">
                  <c:v>51</c:v>
                </c:pt>
                <c:pt idx="12">
                  <c:v>54</c:v>
                </c:pt>
                <c:pt idx="13">
                  <c:v>68</c:v>
                </c:pt>
                <c:pt idx="14">
                  <c:v>74</c:v>
                </c:pt>
                <c:pt idx="15">
                  <c:v>70</c:v>
                </c:pt>
                <c:pt idx="16">
                  <c:v>67</c:v>
                </c:pt>
                <c:pt idx="17">
                  <c:v>51</c:v>
                </c:pt>
                <c:pt idx="18">
                  <c:v>53</c:v>
                </c:pt>
                <c:pt idx="19">
                  <c:v>45</c:v>
                </c:pt>
                <c:pt idx="20">
                  <c:v>43</c:v>
                </c:pt>
                <c:pt idx="21">
                  <c:v>28</c:v>
                </c:pt>
                <c:pt idx="22">
                  <c:v>29</c:v>
                </c:pt>
                <c:pt idx="23">
                  <c:v>27</c:v>
                </c:pt>
                <c:pt idx="24">
                  <c:v>35</c:v>
                </c:pt>
                <c:pt idx="25">
                  <c:v>22</c:v>
                </c:pt>
                <c:pt idx="26">
                  <c:v>16</c:v>
                </c:pt>
                <c:pt idx="27">
                  <c:v>41</c:v>
                </c:pt>
                <c:pt idx="28">
                  <c:v>60</c:v>
                </c:pt>
                <c:pt idx="29">
                  <c:v>142</c:v>
                </c:pt>
                <c:pt idx="30">
                  <c:v>175</c:v>
                </c:pt>
                <c:pt idx="31">
                  <c:v>167</c:v>
                </c:pt>
                <c:pt idx="32">
                  <c:v>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6C-4E34-8085-9A196B358C19}"/>
            </c:ext>
          </c:extLst>
        </c:ser>
        <c:ser>
          <c:idx val="4"/>
          <c:order val="4"/>
          <c:tx>
            <c:v>New to campus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Education!$C$6:$AI$6</c:f>
              <c:numCache>
                <c:formatCode>_(* #,##0_);_(* \(#,##0\);_(* "-"??_);_(@_)</c:formatCode>
                <c:ptCount val="33"/>
                <c:pt idx="0">
                  <c:v>29</c:v>
                </c:pt>
                <c:pt idx="1">
                  <c:v>17</c:v>
                </c:pt>
                <c:pt idx="2">
                  <c:v>19</c:v>
                </c:pt>
                <c:pt idx="3">
                  <c:v>27</c:v>
                </c:pt>
                <c:pt idx="4">
                  <c:v>19</c:v>
                </c:pt>
                <c:pt idx="5">
                  <c:v>38</c:v>
                </c:pt>
                <c:pt idx="6">
                  <c:v>41</c:v>
                </c:pt>
                <c:pt idx="7">
                  <c:v>19</c:v>
                </c:pt>
                <c:pt idx="8">
                  <c:v>26</c:v>
                </c:pt>
                <c:pt idx="9">
                  <c:v>21</c:v>
                </c:pt>
                <c:pt idx="10">
                  <c:v>17</c:v>
                </c:pt>
                <c:pt idx="11">
                  <c:v>17</c:v>
                </c:pt>
                <c:pt idx="12">
                  <c:v>26</c:v>
                </c:pt>
                <c:pt idx="13">
                  <c:v>37</c:v>
                </c:pt>
                <c:pt idx="14">
                  <c:v>34</c:v>
                </c:pt>
                <c:pt idx="15">
                  <c:v>33</c:v>
                </c:pt>
                <c:pt idx="16">
                  <c:v>17</c:v>
                </c:pt>
                <c:pt idx="17">
                  <c:v>18</c:v>
                </c:pt>
                <c:pt idx="18">
                  <c:v>22</c:v>
                </c:pt>
                <c:pt idx="19">
                  <c:v>16</c:v>
                </c:pt>
                <c:pt idx="20">
                  <c:v>14</c:v>
                </c:pt>
                <c:pt idx="21">
                  <c:v>11</c:v>
                </c:pt>
                <c:pt idx="22">
                  <c:v>7</c:v>
                </c:pt>
                <c:pt idx="23">
                  <c:v>20</c:v>
                </c:pt>
                <c:pt idx="24">
                  <c:v>12</c:v>
                </c:pt>
                <c:pt idx="25">
                  <c:v>10</c:v>
                </c:pt>
                <c:pt idx="26">
                  <c:v>37</c:v>
                </c:pt>
                <c:pt idx="27">
                  <c:v>56</c:v>
                </c:pt>
                <c:pt idx="28">
                  <c:v>105</c:v>
                </c:pt>
                <c:pt idx="29">
                  <c:v>83</c:v>
                </c:pt>
                <c:pt idx="30">
                  <c:v>83</c:v>
                </c:pt>
                <c:pt idx="31">
                  <c:v>84</c:v>
                </c:pt>
                <c:pt idx="32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6C-4E34-8085-9A196B358C19}"/>
            </c:ext>
          </c:extLst>
        </c:ser>
        <c:ser>
          <c:idx val="5"/>
          <c:order val="5"/>
          <c:tx>
            <c:v>New to college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Education!$C$7:$AI$7</c:f>
              <c:numCache>
                <c:formatCode>_(* #,##0_);_(* \(#,##0\);_(* "-"??_);_(@_)</c:formatCode>
                <c:ptCount val="33"/>
                <c:pt idx="0">
                  <c:v>40</c:v>
                </c:pt>
                <c:pt idx="1">
                  <c:v>33</c:v>
                </c:pt>
                <c:pt idx="2">
                  <c:v>38</c:v>
                </c:pt>
                <c:pt idx="3">
                  <c:v>58</c:v>
                </c:pt>
                <c:pt idx="4">
                  <c:v>48</c:v>
                </c:pt>
                <c:pt idx="5">
                  <c:v>74</c:v>
                </c:pt>
                <c:pt idx="6">
                  <c:v>56</c:v>
                </c:pt>
                <c:pt idx="7">
                  <c:v>22</c:v>
                </c:pt>
                <c:pt idx="8">
                  <c:v>34</c:v>
                </c:pt>
                <c:pt idx="9">
                  <c:v>28</c:v>
                </c:pt>
                <c:pt idx="10">
                  <c:v>19</c:v>
                </c:pt>
                <c:pt idx="11">
                  <c:v>24</c:v>
                </c:pt>
                <c:pt idx="12">
                  <c:v>34</c:v>
                </c:pt>
                <c:pt idx="13">
                  <c:v>51</c:v>
                </c:pt>
                <c:pt idx="14">
                  <c:v>54</c:v>
                </c:pt>
                <c:pt idx="15">
                  <c:v>87</c:v>
                </c:pt>
                <c:pt idx="16">
                  <c:v>81</c:v>
                </c:pt>
                <c:pt idx="17">
                  <c:v>52</c:v>
                </c:pt>
                <c:pt idx="18">
                  <c:v>27</c:v>
                </c:pt>
                <c:pt idx="19">
                  <c:v>48</c:v>
                </c:pt>
                <c:pt idx="20">
                  <c:v>55</c:v>
                </c:pt>
                <c:pt idx="21">
                  <c:v>67</c:v>
                </c:pt>
                <c:pt idx="22">
                  <c:v>40</c:v>
                </c:pt>
                <c:pt idx="23">
                  <c:v>59</c:v>
                </c:pt>
                <c:pt idx="24">
                  <c:v>42</c:v>
                </c:pt>
                <c:pt idx="25">
                  <c:v>31</c:v>
                </c:pt>
                <c:pt idx="26">
                  <c:v>60</c:v>
                </c:pt>
                <c:pt idx="27">
                  <c:v>79</c:v>
                </c:pt>
                <c:pt idx="28">
                  <c:v>150</c:v>
                </c:pt>
                <c:pt idx="29">
                  <c:v>108</c:v>
                </c:pt>
                <c:pt idx="30">
                  <c:v>101</c:v>
                </c:pt>
                <c:pt idx="31">
                  <c:v>104</c:v>
                </c:pt>
                <c:pt idx="32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6C-4E34-8085-9A196B358C19}"/>
            </c:ext>
          </c:extLst>
        </c:ser>
        <c:ser>
          <c:idx val="6"/>
          <c:order val="6"/>
          <c:tx>
            <c:v>Total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Education!$C$8:$AI$8</c:f>
              <c:numCache>
                <c:formatCode>_(* #,##0_);_(* \(#,##0\);_(* "-"??_);_(@_)</c:formatCode>
                <c:ptCount val="33"/>
                <c:pt idx="0">
                  <c:v>146</c:v>
                </c:pt>
                <c:pt idx="1">
                  <c:v>145</c:v>
                </c:pt>
                <c:pt idx="2">
                  <c:v>147</c:v>
                </c:pt>
                <c:pt idx="3">
                  <c:v>175</c:v>
                </c:pt>
                <c:pt idx="4">
                  <c:v>185</c:v>
                </c:pt>
                <c:pt idx="5">
                  <c:v>198</c:v>
                </c:pt>
                <c:pt idx="6">
                  <c:v>207</c:v>
                </c:pt>
                <c:pt idx="7">
                  <c:v>125</c:v>
                </c:pt>
                <c:pt idx="8">
                  <c:v>123</c:v>
                </c:pt>
                <c:pt idx="9">
                  <c:v>109</c:v>
                </c:pt>
                <c:pt idx="10">
                  <c:v>75</c:v>
                </c:pt>
                <c:pt idx="11">
                  <c:v>75</c:v>
                </c:pt>
                <c:pt idx="12">
                  <c:v>88</c:v>
                </c:pt>
                <c:pt idx="13">
                  <c:v>119</c:v>
                </c:pt>
                <c:pt idx="14">
                  <c:v>128</c:v>
                </c:pt>
                <c:pt idx="15">
                  <c:v>157</c:v>
                </c:pt>
                <c:pt idx="16">
                  <c:v>148</c:v>
                </c:pt>
                <c:pt idx="17">
                  <c:v>103</c:v>
                </c:pt>
                <c:pt idx="18">
                  <c:v>80</c:v>
                </c:pt>
                <c:pt idx="19">
                  <c:v>93</c:v>
                </c:pt>
                <c:pt idx="20">
                  <c:v>98</c:v>
                </c:pt>
                <c:pt idx="21">
                  <c:v>95</c:v>
                </c:pt>
                <c:pt idx="22">
                  <c:v>69</c:v>
                </c:pt>
                <c:pt idx="23">
                  <c:v>86</c:v>
                </c:pt>
                <c:pt idx="24">
                  <c:v>77</c:v>
                </c:pt>
                <c:pt idx="25">
                  <c:v>53</c:v>
                </c:pt>
                <c:pt idx="26">
                  <c:v>76</c:v>
                </c:pt>
                <c:pt idx="27">
                  <c:v>120</c:v>
                </c:pt>
                <c:pt idx="28">
                  <c:v>210</c:v>
                </c:pt>
                <c:pt idx="29">
                  <c:v>250</c:v>
                </c:pt>
                <c:pt idx="30">
                  <c:v>276</c:v>
                </c:pt>
                <c:pt idx="31">
                  <c:v>271</c:v>
                </c:pt>
                <c:pt idx="32">
                  <c:v>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6C-4E34-8085-9A196B358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688152"/>
        <c:axId val="593687760"/>
      </c:lineChart>
      <c:catAx>
        <c:axId val="593688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687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93687760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68815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Pct of campus undergrads in this college</a:t>
            </a:r>
          </a:p>
        </c:rich>
      </c:tx>
      <c:layout>
        <c:manualLayout>
          <c:xMode val="edge"/>
          <c:yMode val="edge"/>
          <c:x val="0.18897658461983591"/>
          <c:y val="1.543209876543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582762309649427E-2"/>
          <c:y val="0.10802501695426117"/>
          <c:w val="0.6712604877242323"/>
          <c:h val="0.78086655112651648"/>
        </c:manualLayout>
      </c:layout>
      <c:lineChart>
        <c:grouping val="standard"/>
        <c:varyColors val="0"/>
        <c:ser>
          <c:idx val="0"/>
          <c:order val="0"/>
          <c:tx>
            <c:v>New frosh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Education!$C$21:$AI$21</c:f>
              <c:numCache>
                <c:formatCode>0%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5.1750380517503808E-3</c:v>
                </c:pt>
                <c:pt idx="27">
                  <c:v>8.0584987315326078E-3</c:v>
                </c:pt>
                <c:pt idx="28">
                  <c:v>1.2934064389146634E-2</c:v>
                </c:pt>
                <c:pt idx="29">
                  <c:v>1.059121087575087E-2</c:v>
                </c:pt>
                <c:pt idx="30">
                  <c:v>1.0319917440660475E-2</c:v>
                </c:pt>
                <c:pt idx="31">
                  <c:v>9.9915564311849146E-3</c:v>
                </c:pt>
                <c:pt idx="32">
                  <c:v>9.5414789292340308E-3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FB-48FF-9877-65BB2153F778}"/>
            </c:ext>
          </c:extLst>
        </c:ser>
        <c:ser>
          <c:idx val="1"/>
          <c:order val="1"/>
          <c:tx>
            <c:v>Transfers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Education!$C$22:$AI$22</c:f>
              <c:numCache>
                <c:formatCode>0%</c:formatCode>
                <c:ptCount val="33"/>
                <c:pt idx="0">
                  <c:v>1.6486640136441161E-2</c:v>
                </c:pt>
                <c:pt idx="1">
                  <c:v>1.1683848797250859E-2</c:v>
                </c:pt>
                <c:pt idx="2">
                  <c:v>1.0826210826210826E-2</c:v>
                </c:pt>
                <c:pt idx="3">
                  <c:v>1.5697674418604653E-2</c:v>
                </c:pt>
                <c:pt idx="4">
                  <c:v>1.3277428371767994E-2</c:v>
                </c:pt>
                <c:pt idx="5">
                  <c:v>2.604523646333105E-2</c:v>
                </c:pt>
                <c:pt idx="6">
                  <c:v>2.7498323272971161E-2</c:v>
                </c:pt>
                <c:pt idx="7">
                  <c:v>1.4328808446455505E-2</c:v>
                </c:pt>
                <c:pt idx="8">
                  <c:v>1.8105849582172703E-2</c:v>
                </c:pt>
                <c:pt idx="9">
                  <c:v>1.5555555555555555E-2</c:v>
                </c:pt>
                <c:pt idx="10">
                  <c:v>1.2265512265512266E-2</c:v>
                </c:pt>
                <c:pt idx="11">
                  <c:v>1.1846689895470384E-2</c:v>
                </c:pt>
                <c:pt idx="12">
                  <c:v>1.7639077340569877E-2</c:v>
                </c:pt>
                <c:pt idx="13">
                  <c:v>2.5819958129797628E-2</c:v>
                </c:pt>
                <c:pt idx="14">
                  <c:v>2.6133743274404306E-2</c:v>
                </c:pt>
                <c:pt idx="15">
                  <c:v>2.6591458501208701E-2</c:v>
                </c:pt>
                <c:pt idx="16">
                  <c:v>1.3107170393215111E-2</c:v>
                </c:pt>
                <c:pt idx="17">
                  <c:v>1.3657056145675266E-2</c:v>
                </c:pt>
                <c:pt idx="18">
                  <c:v>1.6200294550810016E-2</c:v>
                </c:pt>
                <c:pt idx="19">
                  <c:v>1.3710368466152529E-2</c:v>
                </c:pt>
                <c:pt idx="20">
                  <c:v>1.0769230769230769E-2</c:v>
                </c:pt>
                <c:pt idx="21">
                  <c:v>9.2050209205020925E-3</c:v>
                </c:pt>
                <c:pt idx="22">
                  <c:v>5.4179566563467493E-3</c:v>
                </c:pt>
                <c:pt idx="23">
                  <c:v>1.524390243902439E-2</c:v>
                </c:pt>
                <c:pt idx="24">
                  <c:v>1.0723860589812333E-2</c:v>
                </c:pt>
                <c:pt idx="25">
                  <c:v>8.3125519534497094E-3</c:v>
                </c:pt>
                <c:pt idx="26">
                  <c:v>2.0833333333333333E-3</c:v>
                </c:pt>
                <c:pt idx="27">
                  <c:v>1.2330456226880395E-3</c:v>
                </c:pt>
                <c:pt idx="28">
                  <c:v>8.3601286173633441E-3</c:v>
                </c:pt>
                <c:pt idx="29">
                  <c:v>1.1355571327182399E-2</c:v>
                </c:pt>
                <c:pt idx="30">
                  <c:v>8.3979328165374682E-3</c:v>
                </c:pt>
                <c:pt idx="31">
                  <c:v>9.1678420310296188E-3</c:v>
                </c:pt>
                <c:pt idx="32">
                  <c:v>1.1198945981554678E-2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FB-48FF-9877-65BB2153F778}"/>
            </c:ext>
          </c:extLst>
        </c:ser>
        <c:ser>
          <c:idx val="2"/>
          <c:order val="2"/>
          <c:tx>
            <c:v>IUT's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Education!$C$23:$AI$23</c:f>
              <c:numCache>
                <c:formatCode>0%</c:formatCode>
                <c:ptCount val="33"/>
                <c:pt idx="0">
                  <c:v>1.4454664914586071E-2</c:v>
                </c:pt>
                <c:pt idx="1">
                  <c:v>1.8561484918793503E-2</c:v>
                </c:pt>
                <c:pt idx="2">
                  <c:v>2.6315789473684209E-2</c:v>
                </c:pt>
                <c:pt idx="3">
                  <c:v>4.0051679586563305E-2</c:v>
                </c:pt>
                <c:pt idx="4">
                  <c:v>4.2212518195050945E-2</c:v>
                </c:pt>
                <c:pt idx="5">
                  <c:v>4.3902439024390241E-2</c:v>
                </c:pt>
                <c:pt idx="6">
                  <c:v>1.78359096313912E-2</c:v>
                </c:pt>
                <c:pt idx="7">
                  <c:v>3.4090909090909089E-3</c:v>
                </c:pt>
                <c:pt idx="8">
                  <c:v>9.3348891481913644E-3</c:v>
                </c:pt>
                <c:pt idx="9">
                  <c:v>7.478632478632479E-3</c:v>
                </c:pt>
                <c:pt idx="10">
                  <c:v>2.4691358024691358E-3</c:v>
                </c:pt>
                <c:pt idx="11">
                  <c:v>7.4866310160427805E-3</c:v>
                </c:pt>
                <c:pt idx="12">
                  <c:v>9.6385542168674707E-3</c:v>
                </c:pt>
                <c:pt idx="13">
                  <c:v>1.684717208182912E-2</c:v>
                </c:pt>
                <c:pt idx="14">
                  <c:v>2.3724792408066429E-2</c:v>
                </c:pt>
                <c:pt idx="15">
                  <c:v>6.545454545454546E-2</c:v>
                </c:pt>
                <c:pt idx="16">
                  <c:v>8.2687338501291993E-2</c:v>
                </c:pt>
                <c:pt idx="17">
                  <c:v>4.3312101910828023E-2</c:v>
                </c:pt>
                <c:pt idx="18">
                  <c:v>6.2344139650872821E-3</c:v>
                </c:pt>
                <c:pt idx="19">
                  <c:v>3.9024390243902439E-2</c:v>
                </c:pt>
                <c:pt idx="20">
                  <c:v>4.8635824436536183E-2</c:v>
                </c:pt>
                <c:pt idx="21">
                  <c:v>6.6272189349112429E-2</c:v>
                </c:pt>
                <c:pt idx="22">
                  <c:v>4.2145593869731802E-2</c:v>
                </c:pt>
                <c:pt idx="23">
                  <c:v>4.4571428571428574E-2</c:v>
                </c:pt>
                <c:pt idx="24">
                  <c:v>3.2051282051282048E-2</c:v>
                </c:pt>
                <c:pt idx="25">
                  <c:v>1.5909090909090907E-2</c:v>
                </c:pt>
                <c:pt idx="26">
                  <c:v>1.6185784658691062E-2</c:v>
                </c:pt>
                <c:pt idx="27">
                  <c:v>1.2260127931769723E-2</c:v>
                </c:pt>
                <c:pt idx="28">
                  <c:v>2.8938906752411574E-2</c:v>
                </c:pt>
                <c:pt idx="29">
                  <c:v>1.4108352144469526E-2</c:v>
                </c:pt>
                <c:pt idx="30">
                  <c:v>9.538950715421303E-3</c:v>
                </c:pt>
                <c:pt idx="31">
                  <c:v>1.0443864229765013E-2</c:v>
                </c:pt>
                <c:pt idx="32">
                  <c:v>1.0473397570171765E-2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FB-48FF-9877-65BB2153F778}"/>
            </c:ext>
          </c:extLst>
        </c:ser>
        <c:ser>
          <c:idx val="3"/>
          <c:order val="3"/>
          <c:tx>
            <c:v>Contin/readm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Education!$C$24:$AI$24</c:f>
              <c:numCache>
                <c:formatCode>0%</c:formatCode>
                <c:ptCount val="33"/>
                <c:pt idx="0">
                  <c:v>7.3163997791275536E-3</c:v>
                </c:pt>
                <c:pt idx="1">
                  <c:v>7.9410096426545656E-3</c:v>
                </c:pt>
                <c:pt idx="2">
                  <c:v>7.7414772727272731E-3</c:v>
                </c:pt>
                <c:pt idx="3">
                  <c:v>8.5833761279436576E-3</c:v>
                </c:pt>
                <c:pt idx="4">
                  <c:v>1.0283741180003003E-2</c:v>
                </c:pt>
                <c:pt idx="5">
                  <c:v>9.1216713255848174E-3</c:v>
                </c:pt>
                <c:pt idx="6">
                  <c:v>1.0903314318723373E-2</c:v>
                </c:pt>
                <c:pt idx="7">
                  <c:v>7.3106678969408756E-3</c:v>
                </c:pt>
                <c:pt idx="8">
                  <c:v>6.2046848856664805E-3</c:v>
                </c:pt>
                <c:pt idx="9">
                  <c:v>5.663543560341211E-3</c:v>
                </c:pt>
                <c:pt idx="10">
                  <c:v>3.7219194470291105E-3</c:v>
                </c:pt>
                <c:pt idx="11">
                  <c:v>3.249856623972472E-3</c:v>
                </c:pt>
                <c:pt idx="12">
                  <c:v>3.2403240324032404E-3</c:v>
                </c:pt>
                <c:pt idx="13">
                  <c:v>3.9288190432170099E-3</c:v>
                </c:pt>
                <c:pt idx="14">
                  <c:v>4.3345829428303659E-3</c:v>
                </c:pt>
                <c:pt idx="15">
                  <c:v>4.1664186655556218E-3</c:v>
                </c:pt>
                <c:pt idx="16">
                  <c:v>3.9769691933281889E-3</c:v>
                </c:pt>
                <c:pt idx="17">
                  <c:v>2.9748016798880074E-3</c:v>
                </c:pt>
                <c:pt idx="18">
                  <c:v>2.9894523097749449E-3</c:v>
                </c:pt>
                <c:pt idx="19">
                  <c:v>2.5482756667987994E-3</c:v>
                </c:pt>
                <c:pt idx="20">
                  <c:v>2.5367234971388117E-3</c:v>
                </c:pt>
                <c:pt idx="21">
                  <c:v>1.6783552118923455E-3</c:v>
                </c:pt>
                <c:pt idx="22">
                  <c:v>1.7575757575757575E-3</c:v>
                </c:pt>
                <c:pt idx="23">
                  <c:v>1.6107863023505549E-3</c:v>
                </c:pt>
                <c:pt idx="24">
                  <c:v>2.1858606045465898E-3</c:v>
                </c:pt>
                <c:pt idx="25">
                  <c:v>1.2592295804475988E-3</c:v>
                </c:pt>
                <c:pt idx="26">
                  <c:v>8.7748162772841943E-4</c:v>
                </c:pt>
                <c:pt idx="27">
                  <c:v>2.2094088484129978E-3</c:v>
                </c:pt>
                <c:pt idx="28">
                  <c:v>3.0926240915416731E-3</c:v>
                </c:pt>
                <c:pt idx="29">
                  <c:v>7.2928971290637358E-3</c:v>
                </c:pt>
                <c:pt idx="30">
                  <c:v>9.0706473850619401E-3</c:v>
                </c:pt>
                <c:pt idx="31">
                  <c:v>8.7233597994149596E-3</c:v>
                </c:pt>
                <c:pt idx="32">
                  <c:v>7.8936435396759451E-3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FB-48FF-9877-65BB2153F778}"/>
            </c:ext>
          </c:extLst>
        </c:ser>
        <c:ser>
          <c:idx val="4"/>
          <c:order val="4"/>
          <c:tx>
            <c:v>New to campus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Education!$C$25:$AI$25</c:f>
              <c:numCache>
                <c:formatCode>0%</c:formatCode>
                <c:ptCount val="33"/>
                <c:pt idx="0">
                  <c:v>5.573707476455891E-3</c:v>
                </c:pt>
                <c:pt idx="1">
                  <c:v>3.3603478948408777E-3</c:v>
                </c:pt>
                <c:pt idx="2">
                  <c:v>3.6601810826430358E-3</c:v>
                </c:pt>
                <c:pt idx="3">
                  <c:v>5.0723276347924102E-3</c:v>
                </c:pt>
                <c:pt idx="4">
                  <c:v>3.3849991092107607E-3</c:v>
                </c:pt>
                <c:pt idx="5">
                  <c:v>7.0227314729255225E-3</c:v>
                </c:pt>
                <c:pt idx="6">
                  <c:v>7.1441017598884819E-3</c:v>
                </c:pt>
                <c:pt idx="7">
                  <c:v>3.3886213661494559E-3</c:v>
                </c:pt>
                <c:pt idx="8">
                  <c:v>4.3318893702099298E-3</c:v>
                </c:pt>
                <c:pt idx="9">
                  <c:v>3.2583397982932504E-3</c:v>
                </c:pt>
                <c:pt idx="10">
                  <c:v>2.6695979899497486E-3</c:v>
                </c:pt>
                <c:pt idx="11">
                  <c:v>2.4904775857017285E-3</c:v>
                </c:pt>
                <c:pt idx="12">
                  <c:v>3.6905606813342796E-3</c:v>
                </c:pt>
                <c:pt idx="13">
                  <c:v>5.6308020088266623E-3</c:v>
                </c:pt>
                <c:pt idx="14">
                  <c:v>5.38998097653773E-3</c:v>
                </c:pt>
                <c:pt idx="15">
                  <c:v>4.8118985126859139E-3</c:v>
                </c:pt>
                <c:pt idx="16">
                  <c:v>2.4810274372446001E-3</c:v>
                </c:pt>
                <c:pt idx="17">
                  <c:v>2.5171304712627604E-3</c:v>
                </c:pt>
                <c:pt idx="18">
                  <c:v>3.19906936164025E-3</c:v>
                </c:pt>
                <c:pt idx="19">
                  <c:v>2.528844634107792E-3</c:v>
                </c:pt>
                <c:pt idx="20">
                  <c:v>2.0106276030446646E-3</c:v>
                </c:pt>
                <c:pt idx="21">
                  <c:v>1.6506602641056423E-3</c:v>
                </c:pt>
                <c:pt idx="22">
                  <c:v>9.8094170403587445E-4</c:v>
                </c:pt>
                <c:pt idx="23">
                  <c:v>2.7851274195794459E-3</c:v>
                </c:pt>
                <c:pt idx="24">
                  <c:v>1.637778081070015E-3</c:v>
                </c:pt>
                <c:pt idx="25">
                  <c:v>1.3085579691180318E-3</c:v>
                </c:pt>
                <c:pt idx="26">
                  <c:v>4.6192259675405739E-3</c:v>
                </c:pt>
                <c:pt idx="27">
                  <c:v>6.7283431455004202E-3</c:v>
                </c:pt>
                <c:pt idx="28">
                  <c:v>1.2113520996769728E-2</c:v>
                </c:pt>
                <c:pt idx="29">
                  <c:v>1.0730446024563672E-2</c:v>
                </c:pt>
                <c:pt idx="30">
                  <c:v>9.9627895810827025E-3</c:v>
                </c:pt>
                <c:pt idx="31">
                  <c:v>9.8545283904270288E-3</c:v>
                </c:pt>
                <c:pt idx="32">
                  <c:v>9.8190644307149157E-3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FB-48FF-9877-65BB2153F778}"/>
            </c:ext>
          </c:extLst>
        </c:ser>
        <c:ser>
          <c:idx val="5"/>
          <c:order val="5"/>
          <c:tx>
            <c:v>New to college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Education!$C$26:$AI$26</c:f>
              <c:numCache>
                <c:formatCode>0%</c:formatCode>
                <c:ptCount val="33"/>
                <c:pt idx="0">
                  <c:v>6.7069081153588199E-3</c:v>
                </c:pt>
                <c:pt idx="1">
                  <c:v>5.57338287451444E-3</c:v>
                </c:pt>
                <c:pt idx="2">
                  <c:v>6.4265178420429558E-3</c:v>
                </c:pt>
                <c:pt idx="3">
                  <c:v>9.5128751845169751E-3</c:v>
                </c:pt>
                <c:pt idx="4">
                  <c:v>7.619047619047619E-3</c:v>
                </c:pt>
                <c:pt idx="5">
                  <c:v>1.1876103354196758E-2</c:v>
                </c:pt>
                <c:pt idx="6">
                  <c:v>8.5106382978723406E-3</c:v>
                </c:pt>
                <c:pt idx="7">
                  <c:v>3.3913981809773393E-3</c:v>
                </c:pt>
                <c:pt idx="8">
                  <c:v>4.9569908149876074E-3</c:v>
                </c:pt>
                <c:pt idx="9">
                  <c:v>3.7935239127489498E-3</c:v>
                </c:pt>
                <c:pt idx="10">
                  <c:v>2.6469768737809973E-3</c:v>
                </c:pt>
                <c:pt idx="11">
                  <c:v>3.0923850019327404E-3</c:v>
                </c:pt>
                <c:pt idx="12">
                  <c:v>4.3174603174603171E-3</c:v>
                </c:pt>
                <c:pt idx="13">
                  <c:v>6.8900297216968383E-3</c:v>
                </c:pt>
                <c:pt idx="14">
                  <c:v>7.5513914137882816E-3</c:v>
                </c:pt>
                <c:pt idx="15">
                  <c:v>1.1323701679031628E-2</c:v>
                </c:pt>
                <c:pt idx="16">
                  <c:v>1.0621557828481511E-2</c:v>
                </c:pt>
                <c:pt idx="17">
                  <c:v>6.5524193548387099E-3</c:v>
                </c:pt>
                <c:pt idx="18">
                  <c:v>3.5160828232842817E-3</c:v>
                </c:pt>
                <c:pt idx="19">
                  <c:v>6.7161046592976075E-3</c:v>
                </c:pt>
                <c:pt idx="20">
                  <c:v>7.0458621573148859E-3</c:v>
                </c:pt>
                <c:pt idx="21">
                  <c:v>8.9226261819150346E-3</c:v>
                </c:pt>
                <c:pt idx="22">
                  <c:v>5.0511428210632658E-3</c:v>
                </c:pt>
                <c:pt idx="23">
                  <c:v>7.3237338629592854E-3</c:v>
                </c:pt>
                <c:pt idx="24">
                  <c:v>5.0828996732421635E-3</c:v>
                </c:pt>
                <c:pt idx="25">
                  <c:v>3.4590493193483599E-3</c:v>
                </c:pt>
                <c:pt idx="26">
                  <c:v>6.3619976672675219E-3</c:v>
                </c:pt>
                <c:pt idx="27">
                  <c:v>7.7458574370036278E-3</c:v>
                </c:pt>
                <c:pt idx="28">
                  <c:v>1.4672796635038638E-2</c:v>
                </c:pt>
                <c:pt idx="29">
                  <c:v>1.1360050489113285E-2</c:v>
                </c:pt>
                <c:pt idx="30">
                  <c:v>9.8845175181053041E-3</c:v>
                </c:pt>
                <c:pt idx="31">
                  <c:v>9.9626400996264009E-3</c:v>
                </c:pt>
                <c:pt idx="32">
                  <c:v>9.9554624050301292E-3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FB-48FF-9877-65BB2153F778}"/>
            </c:ext>
          </c:extLst>
        </c:ser>
        <c:ser>
          <c:idx val="6"/>
          <c:order val="6"/>
          <c:tx>
            <c:v>Total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Education!$C$27:$AI$27</c:f>
              <c:numCache>
                <c:formatCode>0%</c:formatCode>
                <c:ptCount val="33"/>
                <c:pt idx="0">
                  <c:v>7.1386661451202814E-3</c:v>
                </c:pt>
                <c:pt idx="1">
                  <c:v>7.2409488139825217E-3</c:v>
                </c:pt>
                <c:pt idx="2">
                  <c:v>7.3525734006902417E-3</c:v>
                </c:pt>
                <c:pt idx="3">
                  <c:v>8.8706407137064073E-3</c:v>
                </c:pt>
                <c:pt idx="4">
                  <c:v>9.4281928447660784E-3</c:v>
                </c:pt>
                <c:pt idx="5">
                  <c:v>9.9873896595208071E-3</c:v>
                </c:pt>
                <c:pt idx="6">
                  <c:v>1.0132654559694552E-2</c:v>
                </c:pt>
                <c:pt idx="7">
                  <c:v>6.0750388802488335E-3</c:v>
                </c:pt>
                <c:pt idx="8">
                  <c:v>5.8010658869027971E-3</c:v>
                </c:pt>
                <c:pt idx="9">
                  <c:v>5.0269796614859572E-3</c:v>
                </c:pt>
                <c:pt idx="10">
                  <c:v>3.374730021598272E-3</c:v>
                </c:pt>
                <c:pt idx="11">
                  <c:v>3.1977487848554617E-3</c:v>
                </c:pt>
                <c:pt idx="12">
                  <c:v>3.5859820700896495E-3</c:v>
                </c:pt>
                <c:pt idx="13">
                  <c:v>4.8158640226628894E-3</c:v>
                </c:pt>
                <c:pt idx="14">
                  <c:v>5.2842339924864794E-3</c:v>
                </c:pt>
                <c:pt idx="15">
                  <c:v>6.4123509230517893E-3</c:v>
                </c:pt>
                <c:pt idx="16">
                  <c:v>6.0474808973154087E-3</c:v>
                </c:pt>
                <c:pt idx="17">
                  <c:v>4.1068580542264754E-3</c:v>
                </c:pt>
                <c:pt idx="18">
                  <c:v>3.1486146095717885E-3</c:v>
                </c:pt>
                <c:pt idx="19">
                  <c:v>3.7490929613803112E-3</c:v>
                </c:pt>
                <c:pt idx="20">
                  <c:v>3.958476390515814E-3</c:v>
                </c:pt>
                <c:pt idx="21">
                  <c:v>3.9269179894179896E-3</c:v>
                </c:pt>
                <c:pt idx="22">
                  <c:v>2.8256685367951187E-3</c:v>
                </c:pt>
                <c:pt idx="23">
                  <c:v>3.4652268514787656E-3</c:v>
                </c:pt>
                <c:pt idx="24">
                  <c:v>3.171987641606591E-3</c:v>
                </c:pt>
                <c:pt idx="25">
                  <c:v>2.0050694207997578E-3</c:v>
                </c:pt>
                <c:pt idx="26">
                  <c:v>2.7471534429784929E-3</c:v>
                </c:pt>
                <c:pt idx="27">
                  <c:v>4.173042147725692E-3</c:v>
                </c:pt>
                <c:pt idx="28">
                  <c:v>7.0888468809073724E-3</c:v>
                </c:pt>
                <c:pt idx="29">
                  <c:v>8.6272344537235146E-3</c:v>
                </c:pt>
                <c:pt idx="30">
                  <c:v>9.3524448510724813E-3</c:v>
                </c:pt>
                <c:pt idx="31">
                  <c:v>9.1606665990602715E-3</c:v>
                </c:pt>
                <c:pt idx="32">
                  <c:v>8.6625199465919824E-3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FB-48FF-9877-65BB2153F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689328"/>
        <c:axId val="472539360"/>
      </c:lineChart>
      <c:catAx>
        <c:axId val="59368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5393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72539360"/>
        <c:scaling>
          <c:orientation val="minMax"/>
          <c:max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689328"/>
        <c:crosses val="autoZero"/>
        <c:crossBetween val="between"/>
        <c:majorUnit val="0.0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16543699754066"/>
          <c:y val="0.2253092900424484"/>
          <c:w val="0.21850414367495397"/>
          <c:h val="0.617285894818703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Headcount in this college</a:t>
            </a:r>
          </a:p>
        </c:rich>
      </c:tx>
      <c:layout>
        <c:manualLayout>
          <c:xMode val="edge"/>
          <c:yMode val="edge"/>
          <c:x val="0.24353448275862069"/>
          <c:y val="1.543209876543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896551724138"/>
          <c:y val="0.11419787506593324"/>
          <c:w val="0.83620689655172409"/>
          <c:h val="0.78086655112651648"/>
        </c:manualLayout>
      </c:layout>
      <c:lineChart>
        <c:grouping val="standard"/>
        <c:varyColors val="0"/>
        <c:ser>
          <c:idx val="0"/>
          <c:order val="0"/>
          <c:tx>
            <c:v>New Frosh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Engin!$C$2:$AI$2</c:f>
              <c:numCache>
                <c:formatCode>_(* #,##0_);_(* \(#,##0\);_(* "-"??_);_(@_)</c:formatCode>
                <c:ptCount val="33"/>
                <c:pt idx="0">
                  <c:v>492</c:v>
                </c:pt>
                <c:pt idx="1">
                  <c:v>492</c:v>
                </c:pt>
                <c:pt idx="2">
                  <c:v>496</c:v>
                </c:pt>
                <c:pt idx="3">
                  <c:v>466</c:v>
                </c:pt>
                <c:pt idx="4">
                  <c:v>491</c:v>
                </c:pt>
                <c:pt idx="5">
                  <c:v>477</c:v>
                </c:pt>
                <c:pt idx="6">
                  <c:v>541</c:v>
                </c:pt>
                <c:pt idx="7">
                  <c:v>578</c:v>
                </c:pt>
                <c:pt idx="8">
                  <c:v>581</c:v>
                </c:pt>
                <c:pt idx="9">
                  <c:v>608</c:v>
                </c:pt>
                <c:pt idx="10">
                  <c:v>603</c:v>
                </c:pt>
                <c:pt idx="11">
                  <c:v>664</c:v>
                </c:pt>
                <c:pt idx="12">
                  <c:v>610</c:v>
                </c:pt>
                <c:pt idx="13">
                  <c:v>643</c:v>
                </c:pt>
                <c:pt idx="14">
                  <c:v>669</c:v>
                </c:pt>
                <c:pt idx="15">
                  <c:v>654</c:v>
                </c:pt>
                <c:pt idx="16">
                  <c:v>730</c:v>
                </c:pt>
                <c:pt idx="17">
                  <c:v>758</c:v>
                </c:pt>
                <c:pt idx="18">
                  <c:v>702</c:v>
                </c:pt>
                <c:pt idx="19">
                  <c:v>713</c:v>
                </c:pt>
                <c:pt idx="20">
                  <c:v>722</c:v>
                </c:pt>
                <c:pt idx="21">
                  <c:v>779</c:v>
                </c:pt>
                <c:pt idx="22">
                  <c:v>843</c:v>
                </c:pt>
                <c:pt idx="23">
                  <c:v>910</c:v>
                </c:pt>
                <c:pt idx="24">
                  <c:v>901</c:v>
                </c:pt>
                <c:pt idx="25">
                  <c:v>1035</c:v>
                </c:pt>
                <c:pt idx="26">
                  <c:v>851</c:v>
                </c:pt>
                <c:pt idx="27">
                  <c:v>924</c:v>
                </c:pt>
                <c:pt idx="28">
                  <c:v>947</c:v>
                </c:pt>
                <c:pt idx="29">
                  <c:v>1197</c:v>
                </c:pt>
                <c:pt idx="30">
                  <c:v>1028</c:v>
                </c:pt>
                <c:pt idx="31">
                  <c:v>1084</c:v>
                </c:pt>
                <c:pt idx="32">
                  <c:v>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33-4190-AFA8-3CCD073FD2C6}"/>
            </c:ext>
          </c:extLst>
        </c:ser>
        <c:ser>
          <c:idx val="1"/>
          <c:order val="1"/>
          <c:tx>
            <c:v>Transfers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Engin!$C$3:$AI$3</c:f>
              <c:numCache>
                <c:formatCode>_(* #,##0_);_(* \(#,##0\);_(* "-"??_);_(@_)</c:formatCode>
                <c:ptCount val="33"/>
                <c:pt idx="0">
                  <c:v>90</c:v>
                </c:pt>
                <c:pt idx="1">
                  <c:v>119</c:v>
                </c:pt>
                <c:pt idx="2">
                  <c:v>120</c:v>
                </c:pt>
                <c:pt idx="3">
                  <c:v>138</c:v>
                </c:pt>
                <c:pt idx="4">
                  <c:v>111</c:v>
                </c:pt>
                <c:pt idx="5">
                  <c:v>106</c:v>
                </c:pt>
                <c:pt idx="6">
                  <c:v>90</c:v>
                </c:pt>
                <c:pt idx="7">
                  <c:v>80</c:v>
                </c:pt>
                <c:pt idx="8">
                  <c:v>91</c:v>
                </c:pt>
                <c:pt idx="9">
                  <c:v>81</c:v>
                </c:pt>
                <c:pt idx="10">
                  <c:v>108</c:v>
                </c:pt>
                <c:pt idx="11">
                  <c:v>89</c:v>
                </c:pt>
                <c:pt idx="12">
                  <c:v>78</c:v>
                </c:pt>
                <c:pt idx="13">
                  <c:v>76</c:v>
                </c:pt>
                <c:pt idx="14">
                  <c:v>69</c:v>
                </c:pt>
                <c:pt idx="15">
                  <c:v>95</c:v>
                </c:pt>
                <c:pt idx="16">
                  <c:v>61</c:v>
                </c:pt>
                <c:pt idx="17">
                  <c:v>85</c:v>
                </c:pt>
                <c:pt idx="18">
                  <c:v>71</c:v>
                </c:pt>
                <c:pt idx="19">
                  <c:v>89</c:v>
                </c:pt>
                <c:pt idx="20">
                  <c:v>103</c:v>
                </c:pt>
                <c:pt idx="21">
                  <c:v>106</c:v>
                </c:pt>
                <c:pt idx="22">
                  <c:v>121</c:v>
                </c:pt>
                <c:pt idx="23">
                  <c:v>165</c:v>
                </c:pt>
                <c:pt idx="24">
                  <c:v>132</c:v>
                </c:pt>
                <c:pt idx="25">
                  <c:v>159</c:v>
                </c:pt>
                <c:pt idx="26">
                  <c:v>194</c:v>
                </c:pt>
                <c:pt idx="27">
                  <c:v>290</c:v>
                </c:pt>
                <c:pt idx="28">
                  <c:v>246</c:v>
                </c:pt>
                <c:pt idx="29">
                  <c:v>304</c:v>
                </c:pt>
                <c:pt idx="30">
                  <c:v>359</c:v>
                </c:pt>
                <c:pt idx="31">
                  <c:v>317</c:v>
                </c:pt>
                <c:pt idx="32">
                  <c:v>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33-4190-AFA8-3CCD073FD2C6}"/>
            </c:ext>
          </c:extLst>
        </c:ser>
        <c:ser>
          <c:idx val="2"/>
          <c:order val="2"/>
          <c:tx>
            <c:v>IUT's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Engin!$C$4:$AI$4</c:f>
              <c:numCache>
                <c:formatCode>_(* #,##0_);_(* \(#,##0\);_(* "-"??_);_(@_)</c:formatCode>
                <c:ptCount val="33"/>
                <c:pt idx="0">
                  <c:v>82</c:v>
                </c:pt>
                <c:pt idx="1">
                  <c:v>96</c:v>
                </c:pt>
                <c:pt idx="2">
                  <c:v>78</c:v>
                </c:pt>
                <c:pt idx="3">
                  <c:v>72</c:v>
                </c:pt>
                <c:pt idx="4">
                  <c:v>64</c:v>
                </c:pt>
                <c:pt idx="5">
                  <c:v>75</c:v>
                </c:pt>
                <c:pt idx="6">
                  <c:v>104</c:v>
                </c:pt>
                <c:pt idx="7">
                  <c:v>95</c:v>
                </c:pt>
                <c:pt idx="8">
                  <c:v>116</c:v>
                </c:pt>
                <c:pt idx="9">
                  <c:v>97</c:v>
                </c:pt>
                <c:pt idx="10">
                  <c:v>82</c:v>
                </c:pt>
                <c:pt idx="11">
                  <c:v>85</c:v>
                </c:pt>
                <c:pt idx="12">
                  <c:v>92</c:v>
                </c:pt>
                <c:pt idx="13">
                  <c:v>88</c:v>
                </c:pt>
                <c:pt idx="14">
                  <c:v>74</c:v>
                </c:pt>
                <c:pt idx="15">
                  <c:v>64</c:v>
                </c:pt>
                <c:pt idx="16">
                  <c:v>91</c:v>
                </c:pt>
                <c:pt idx="17">
                  <c:v>89</c:v>
                </c:pt>
                <c:pt idx="18">
                  <c:v>94</c:v>
                </c:pt>
                <c:pt idx="19">
                  <c:v>91</c:v>
                </c:pt>
                <c:pt idx="20">
                  <c:v>124</c:v>
                </c:pt>
                <c:pt idx="21">
                  <c:v>159</c:v>
                </c:pt>
                <c:pt idx="22">
                  <c:v>177</c:v>
                </c:pt>
                <c:pt idx="23">
                  <c:v>234</c:v>
                </c:pt>
                <c:pt idx="24">
                  <c:v>238</c:v>
                </c:pt>
                <c:pt idx="25">
                  <c:v>280</c:v>
                </c:pt>
                <c:pt idx="26">
                  <c:v>365</c:v>
                </c:pt>
                <c:pt idx="27">
                  <c:v>467</c:v>
                </c:pt>
                <c:pt idx="28">
                  <c:v>314</c:v>
                </c:pt>
                <c:pt idx="29">
                  <c:v>344</c:v>
                </c:pt>
                <c:pt idx="30">
                  <c:v>237</c:v>
                </c:pt>
                <c:pt idx="31">
                  <c:v>257</c:v>
                </c:pt>
                <c:pt idx="32">
                  <c:v>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33-4190-AFA8-3CCD073FD2C6}"/>
            </c:ext>
          </c:extLst>
        </c:ser>
        <c:ser>
          <c:idx val="3"/>
          <c:order val="3"/>
          <c:tx>
            <c:v>Contin/readm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Engin!$C$5:$AI$5</c:f>
              <c:numCache>
                <c:formatCode>_(* #,##0_);_(* \(#,##0\);_(* "-"??_);_(@_)</c:formatCode>
                <c:ptCount val="33"/>
                <c:pt idx="0">
                  <c:v>1699</c:v>
                </c:pt>
                <c:pt idx="1">
                  <c:v>1701</c:v>
                </c:pt>
                <c:pt idx="2">
                  <c:v>1747</c:v>
                </c:pt>
                <c:pt idx="3">
                  <c:v>1679</c:v>
                </c:pt>
                <c:pt idx="4">
                  <c:v>1617</c:v>
                </c:pt>
                <c:pt idx="5">
                  <c:v>1571</c:v>
                </c:pt>
                <c:pt idx="6">
                  <c:v>1599</c:v>
                </c:pt>
                <c:pt idx="7">
                  <c:v>1683</c:v>
                </c:pt>
                <c:pt idx="8">
                  <c:v>1777</c:v>
                </c:pt>
                <c:pt idx="9">
                  <c:v>1794</c:v>
                </c:pt>
                <c:pt idx="10">
                  <c:v>1805</c:v>
                </c:pt>
                <c:pt idx="11">
                  <c:v>1842</c:v>
                </c:pt>
                <c:pt idx="12">
                  <c:v>1887</c:v>
                </c:pt>
                <c:pt idx="13">
                  <c:v>1929</c:v>
                </c:pt>
                <c:pt idx="14">
                  <c:v>1926</c:v>
                </c:pt>
                <c:pt idx="15">
                  <c:v>1942</c:v>
                </c:pt>
                <c:pt idx="16">
                  <c:v>2028</c:v>
                </c:pt>
                <c:pt idx="17">
                  <c:v>2088</c:v>
                </c:pt>
                <c:pt idx="18">
                  <c:v>2192</c:v>
                </c:pt>
                <c:pt idx="19">
                  <c:v>2132</c:v>
                </c:pt>
                <c:pt idx="20">
                  <c:v>2187</c:v>
                </c:pt>
                <c:pt idx="21">
                  <c:v>2267</c:v>
                </c:pt>
                <c:pt idx="22">
                  <c:v>2441</c:v>
                </c:pt>
                <c:pt idx="23">
                  <c:v>2592</c:v>
                </c:pt>
                <c:pt idx="24">
                  <c:v>2884</c:v>
                </c:pt>
                <c:pt idx="25">
                  <c:v>3075</c:v>
                </c:pt>
                <c:pt idx="26">
                  <c:v>3327</c:v>
                </c:pt>
                <c:pt idx="27">
                  <c:v>3303</c:v>
                </c:pt>
                <c:pt idx="28">
                  <c:v>3658</c:v>
                </c:pt>
                <c:pt idx="29">
                  <c:v>3608</c:v>
                </c:pt>
                <c:pt idx="30">
                  <c:v>3999</c:v>
                </c:pt>
                <c:pt idx="31">
                  <c:v>4062</c:v>
                </c:pt>
                <c:pt idx="32">
                  <c:v>4151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33-4190-AFA8-3CCD073FD2C6}"/>
            </c:ext>
          </c:extLst>
        </c:ser>
        <c:ser>
          <c:idx val="4"/>
          <c:order val="4"/>
          <c:tx>
            <c:v>New to campus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Engin!$C$6:$AI$6</c:f>
              <c:numCache>
                <c:formatCode>_(* #,##0_);_(* \(#,##0\);_(* "-"??_);_(@_)</c:formatCode>
                <c:ptCount val="33"/>
                <c:pt idx="0">
                  <c:v>582</c:v>
                </c:pt>
                <c:pt idx="1">
                  <c:v>611</c:v>
                </c:pt>
                <c:pt idx="2">
                  <c:v>616</c:v>
                </c:pt>
                <c:pt idx="3">
                  <c:v>604</c:v>
                </c:pt>
                <c:pt idx="4">
                  <c:v>602</c:v>
                </c:pt>
                <c:pt idx="5">
                  <c:v>583</c:v>
                </c:pt>
                <c:pt idx="6">
                  <c:v>631</c:v>
                </c:pt>
                <c:pt idx="7">
                  <c:v>658</c:v>
                </c:pt>
                <c:pt idx="8">
                  <c:v>672</c:v>
                </c:pt>
                <c:pt idx="9">
                  <c:v>689</c:v>
                </c:pt>
                <c:pt idx="10">
                  <c:v>711</c:v>
                </c:pt>
                <c:pt idx="11">
                  <c:v>753</c:v>
                </c:pt>
                <c:pt idx="12">
                  <c:v>688</c:v>
                </c:pt>
                <c:pt idx="13">
                  <c:v>719</c:v>
                </c:pt>
                <c:pt idx="14">
                  <c:v>738</c:v>
                </c:pt>
                <c:pt idx="15">
                  <c:v>749</c:v>
                </c:pt>
                <c:pt idx="16">
                  <c:v>791</c:v>
                </c:pt>
                <c:pt idx="17">
                  <c:v>843</c:v>
                </c:pt>
                <c:pt idx="18">
                  <c:v>773</c:v>
                </c:pt>
                <c:pt idx="19">
                  <c:v>802</c:v>
                </c:pt>
                <c:pt idx="20">
                  <c:v>825</c:v>
                </c:pt>
                <c:pt idx="21">
                  <c:v>885</c:v>
                </c:pt>
                <c:pt idx="22">
                  <c:v>964</c:v>
                </c:pt>
                <c:pt idx="23">
                  <c:v>1075</c:v>
                </c:pt>
                <c:pt idx="24">
                  <c:v>1033</c:v>
                </c:pt>
                <c:pt idx="25">
                  <c:v>1194</c:v>
                </c:pt>
                <c:pt idx="26">
                  <c:v>1045</c:v>
                </c:pt>
                <c:pt idx="27">
                  <c:v>1214</c:v>
                </c:pt>
                <c:pt idx="28">
                  <c:v>1193</c:v>
                </c:pt>
                <c:pt idx="29">
                  <c:v>1501</c:v>
                </c:pt>
                <c:pt idx="30">
                  <c:v>1387</c:v>
                </c:pt>
                <c:pt idx="31">
                  <c:v>1401</c:v>
                </c:pt>
                <c:pt idx="32">
                  <c:v>1474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33-4190-AFA8-3CCD073FD2C6}"/>
            </c:ext>
          </c:extLst>
        </c:ser>
        <c:ser>
          <c:idx val="5"/>
          <c:order val="5"/>
          <c:tx>
            <c:v>New to college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Engin!$C$7:$AI$7</c:f>
              <c:numCache>
                <c:formatCode>_(* #,##0_);_(* \(#,##0\);_(* "-"??_);_(@_)</c:formatCode>
                <c:ptCount val="33"/>
                <c:pt idx="0">
                  <c:v>664</c:v>
                </c:pt>
                <c:pt idx="1">
                  <c:v>707</c:v>
                </c:pt>
                <c:pt idx="2">
                  <c:v>694</c:v>
                </c:pt>
                <c:pt idx="3">
                  <c:v>676</c:v>
                </c:pt>
                <c:pt idx="4">
                  <c:v>666</c:v>
                </c:pt>
                <c:pt idx="5">
                  <c:v>658</c:v>
                </c:pt>
                <c:pt idx="6">
                  <c:v>735</c:v>
                </c:pt>
                <c:pt idx="7">
                  <c:v>753</c:v>
                </c:pt>
                <c:pt idx="8">
                  <c:v>788</c:v>
                </c:pt>
                <c:pt idx="9">
                  <c:v>786</c:v>
                </c:pt>
                <c:pt idx="10">
                  <c:v>793</c:v>
                </c:pt>
                <c:pt idx="11">
                  <c:v>838</c:v>
                </c:pt>
                <c:pt idx="12">
                  <c:v>780</c:v>
                </c:pt>
                <c:pt idx="13">
                  <c:v>807</c:v>
                </c:pt>
                <c:pt idx="14">
                  <c:v>812</c:v>
                </c:pt>
                <c:pt idx="15">
                  <c:v>813</c:v>
                </c:pt>
                <c:pt idx="16">
                  <c:v>882</c:v>
                </c:pt>
                <c:pt idx="17">
                  <c:v>932</c:v>
                </c:pt>
                <c:pt idx="18">
                  <c:v>867</c:v>
                </c:pt>
                <c:pt idx="19">
                  <c:v>893</c:v>
                </c:pt>
                <c:pt idx="20">
                  <c:v>949</c:v>
                </c:pt>
                <c:pt idx="21">
                  <c:v>1044</c:v>
                </c:pt>
                <c:pt idx="22">
                  <c:v>1141</c:v>
                </c:pt>
                <c:pt idx="23">
                  <c:v>1309</c:v>
                </c:pt>
                <c:pt idx="24">
                  <c:v>1271</c:v>
                </c:pt>
                <c:pt idx="25">
                  <c:v>1474</c:v>
                </c:pt>
                <c:pt idx="26">
                  <c:v>1410</c:v>
                </c:pt>
                <c:pt idx="27">
                  <c:v>1681</c:v>
                </c:pt>
                <c:pt idx="28">
                  <c:v>1507</c:v>
                </c:pt>
                <c:pt idx="29">
                  <c:v>1845</c:v>
                </c:pt>
                <c:pt idx="30">
                  <c:v>1624</c:v>
                </c:pt>
                <c:pt idx="31">
                  <c:v>1658</c:v>
                </c:pt>
                <c:pt idx="32">
                  <c:v>1903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33-4190-AFA8-3CCD073FD2C6}"/>
            </c:ext>
          </c:extLst>
        </c:ser>
        <c:ser>
          <c:idx val="6"/>
          <c:order val="6"/>
          <c:tx>
            <c:v>Total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Engin!$C$8:$AI$8</c:f>
              <c:numCache>
                <c:formatCode>_(* #,##0_);_(* \(#,##0\);_(* "-"??_);_(@_)</c:formatCode>
                <c:ptCount val="33"/>
                <c:pt idx="0">
                  <c:v>2363</c:v>
                </c:pt>
                <c:pt idx="1">
                  <c:v>2408</c:v>
                </c:pt>
                <c:pt idx="2">
                  <c:v>2441</c:v>
                </c:pt>
                <c:pt idx="3">
                  <c:v>2355</c:v>
                </c:pt>
                <c:pt idx="4">
                  <c:v>2283</c:v>
                </c:pt>
                <c:pt idx="5">
                  <c:v>2229</c:v>
                </c:pt>
                <c:pt idx="6">
                  <c:v>2334</c:v>
                </c:pt>
                <c:pt idx="7">
                  <c:v>2436</c:v>
                </c:pt>
                <c:pt idx="8">
                  <c:v>2565</c:v>
                </c:pt>
                <c:pt idx="9">
                  <c:v>2580</c:v>
                </c:pt>
                <c:pt idx="10">
                  <c:v>2598</c:v>
                </c:pt>
                <c:pt idx="11">
                  <c:v>2680</c:v>
                </c:pt>
                <c:pt idx="12">
                  <c:v>2667</c:v>
                </c:pt>
                <c:pt idx="13">
                  <c:v>2736</c:v>
                </c:pt>
                <c:pt idx="14">
                  <c:v>2738</c:v>
                </c:pt>
                <c:pt idx="15">
                  <c:v>2755</c:v>
                </c:pt>
                <c:pt idx="16">
                  <c:v>2910</c:v>
                </c:pt>
                <c:pt idx="17">
                  <c:v>3020</c:v>
                </c:pt>
                <c:pt idx="18">
                  <c:v>3059</c:v>
                </c:pt>
                <c:pt idx="19">
                  <c:v>3025</c:v>
                </c:pt>
                <c:pt idx="20">
                  <c:v>3136</c:v>
                </c:pt>
                <c:pt idx="21">
                  <c:v>3311</c:v>
                </c:pt>
                <c:pt idx="22">
                  <c:v>3582</c:v>
                </c:pt>
                <c:pt idx="23">
                  <c:v>3901</c:v>
                </c:pt>
                <c:pt idx="24">
                  <c:v>4155</c:v>
                </c:pt>
                <c:pt idx="25">
                  <c:v>4549</c:v>
                </c:pt>
                <c:pt idx="26">
                  <c:v>4737</c:v>
                </c:pt>
                <c:pt idx="27">
                  <c:v>4984</c:v>
                </c:pt>
                <c:pt idx="28">
                  <c:v>5165</c:v>
                </c:pt>
                <c:pt idx="29">
                  <c:v>5453</c:v>
                </c:pt>
                <c:pt idx="30">
                  <c:v>5623</c:v>
                </c:pt>
                <c:pt idx="31">
                  <c:v>5720</c:v>
                </c:pt>
                <c:pt idx="32">
                  <c:v>6054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33-4190-AFA8-3CCD073FD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538576"/>
        <c:axId val="472538184"/>
      </c:lineChart>
      <c:catAx>
        <c:axId val="47253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538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72538184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538576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Pct of campus undergrads in this college</a:t>
            </a:r>
          </a:p>
        </c:rich>
      </c:tx>
      <c:layout>
        <c:manualLayout>
          <c:xMode val="edge"/>
          <c:yMode val="edge"/>
          <c:x val="0.14071294559099437"/>
          <c:y val="1.543209876543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056285178236398E-2"/>
          <c:y val="0.1111114460100972"/>
          <c:w val="0.68105065666041276"/>
          <c:h val="0.76852083490317236"/>
        </c:manualLayout>
      </c:layout>
      <c:lineChart>
        <c:grouping val="standard"/>
        <c:varyColors val="0"/>
        <c:ser>
          <c:idx val="0"/>
          <c:order val="0"/>
          <c:tx>
            <c:v>New frosh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Engin!$C$22:$AI$22</c:f>
              <c:numCache>
                <c:formatCode>0%</c:formatCode>
                <c:ptCount val="33"/>
                <c:pt idx="0">
                  <c:v>0.14285714285714285</c:v>
                </c:pt>
                <c:pt idx="1">
                  <c:v>0.13651498335183129</c:v>
                </c:pt>
                <c:pt idx="2">
                  <c:v>0.14435389988358557</c:v>
                </c:pt>
                <c:pt idx="3">
                  <c:v>0.12933666389120177</c:v>
                </c:pt>
                <c:pt idx="4">
                  <c:v>0.1174079387852702</c:v>
                </c:pt>
                <c:pt idx="5">
                  <c:v>0.12069838056680161</c:v>
                </c:pt>
                <c:pt idx="6">
                  <c:v>0.12735404896421845</c:v>
                </c:pt>
                <c:pt idx="7">
                  <c:v>0.13501518336837187</c:v>
                </c:pt>
                <c:pt idx="8">
                  <c:v>0.12724485326325011</c:v>
                </c:pt>
                <c:pt idx="9">
                  <c:v>0.11933267909715407</c:v>
                </c:pt>
                <c:pt idx="10">
                  <c:v>0.12103572862304296</c:v>
                </c:pt>
                <c:pt idx="11">
                  <c:v>0.12316824336857726</c:v>
                </c:pt>
                <c:pt idx="12">
                  <c:v>0.10949560222581224</c:v>
                </c:pt>
                <c:pt idx="13">
                  <c:v>0.12514597119501752</c:v>
                </c:pt>
                <c:pt idx="14">
                  <c:v>0.13361294188136608</c:v>
                </c:pt>
                <c:pt idx="15">
                  <c:v>0.11643225921310307</c:v>
                </c:pt>
                <c:pt idx="16">
                  <c:v>0.13141314131413143</c:v>
                </c:pt>
                <c:pt idx="17">
                  <c:v>0.12995028287330704</c:v>
                </c:pt>
                <c:pt idx="18">
                  <c:v>0.12719695597028446</c:v>
                </c:pt>
                <c:pt idx="19">
                  <c:v>0.13817829457364342</c:v>
                </c:pt>
                <c:pt idx="20">
                  <c:v>0.12749426099240685</c:v>
                </c:pt>
                <c:pt idx="21">
                  <c:v>0.14243920277930153</c:v>
                </c:pt>
                <c:pt idx="22">
                  <c:v>0.14425051334702257</c:v>
                </c:pt>
                <c:pt idx="23">
                  <c:v>0.15505196796728574</c:v>
                </c:pt>
                <c:pt idx="24">
                  <c:v>0.14513530927835053</c:v>
                </c:pt>
                <c:pt idx="25">
                  <c:v>0.16073924522441374</c:v>
                </c:pt>
                <c:pt idx="26">
                  <c:v>0.12952815829528158</c:v>
                </c:pt>
                <c:pt idx="27">
                  <c:v>0.1378898671840024</c:v>
                </c:pt>
                <c:pt idx="28">
                  <c:v>0.13313651061436807</c:v>
                </c:pt>
                <c:pt idx="29">
                  <c:v>0.18921909579513121</c:v>
                </c:pt>
                <c:pt idx="30">
                  <c:v>0.15155535898569955</c:v>
                </c:pt>
                <c:pt idx="31">
                  <c:v>0.15254714325921756</c:v>
                </c:pt>
                <c:pt idx="32">
                  <c:v>0.14736284124039226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80-4B26-A86B-CF1E2D145875}"/>
            </c:ext>
          </c:extLst>
        </c:ser>
        <c:ser>
          <c:idx val="1"/>
          <c:order val="1"/>
          <c:tx>
            <c:v>Transfers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Engin!$C$23:$AI$23</c:f>
              <c:numCache>
                <c:formatCode>0%</c:formatCode>
                <c:ptCount val="33"/>
                <c:pt idx="0">
                  <c:v>5.1165434906196704E-2</c:v>
                </c:pt>
                <c:pt idx="1">
                  <c:v>8.1786941580756015E-2</c:v>
                </c:pt>
                <c:pt idx="2">
                  <c:v>6.8376068376068383E-2</c:v>
                </c:pt>
                <c:pt idx="3">
                  <c:v>8.0232558139534879E-2</c:v>
                </c:pt>
                <c:pt idx="4">
                  <c:v>7.7568134171907763E-2</c:v>
                </c:pt>
                <c:pt idx="5">
                  <c:v>7.2652501713502404E-2</c:v>
                </c:pt>
                <c:pt idx="6">
                  <c:v>6.0362173038229376E-2</c:v>
                </c:pt>
                <c:pt idx="7">
                  <c:v>6.0331825037707391E-2</c:v>
                </c:pt>
                <c:pt idx="8">
                  <c:v>6.3370473537604458E-2</c:v>
                </c:pt>
                <c:pt idx="9">
                  <c:v>0.06</c:v>
                </c:pt>
                <c:pt idx="10">
                  <c:v>7.792207792207792E-2</c:v>
                </c:pt>
                <c:pt idx="11">
                  <c:v>6.202090592334495E-2</c:v>
                </c:pt>
                <c:pt idx="12">
                  <c:v>5.2917232021709636E-2</c:v>
                </c:pt>
                <c:pt idx="13">
                  <c:v>5.3035589672016749E-2</c:v>
                </c:pt>
                <c:pt idx="14">
                  <c:v>5.3036126056879324E-2</c:v>
                </c:pt>
                <c:pt idx="15">
                  <c:v>7.6551168412570508E-2</c:v>
                </c:pt>
                <c:pt idx="16">
                  <c:v>4.7031611410948346E-2</c:v>
                </c:pt>
                <c:pt idx="17">
                  <c:v>6.4491654021244307E-2</c:v>
                </c:pt>
                <c:pt idx="18">
                  <c:v>5.228276877761414E-2</c:v>
                </c:pt>
                <c:pt idx="19">
                  <c:v>7.6263924592973431E-2</c:v>
                </c:pt>
                <c:pt idx="20">
                  <c:v>7.923076923076923E-2</c:v>
                </c:pt>
                <c:pt idx="21">
                  <c:v>8.8702928870292894E-2</c:v>
                </c:pt>
                <c:pt idx="22">
                  <c:v>9.3653250773993807E-2</c:v>
                </c:pt>
                <c:pt idx="23">
                  <c:v>0.12576219512195122</c:v>
                </c:pt>
                <c:pt idx="24">
                  <c:v>0.11796246648793565</c:v>
                </c:pt>
                <c:pt idx="25">
                  <c:v>0.13216957605985039</c:v>
                </c:pt>
                <c:pt idx="26">
                  <c:v>0.13472222222222222</c:v>
                </c:pt>
                <c:pt idx="27">
                  <c:v>0.17879161528976573</c:v>
                </c:pt>
                <c:pt idx="28">
                  <c:v>0.15819935691318329</c:v>
                </c:pt>
                <c:pt idx="29">
                  <c:v>0.21575585521646559</c:v>
                </c:pt>
                <c:pt idx="30">
                  <c:v>0.23191214470284238</c:v>
                </c:pt>
                <c:pt idx="31">
                  <c:v>0.22355430183356842</c:v>
                </c:pt>
                <c:pt idx="32">
                  <c:v>0.23847167325428195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80-4B26-A86B-CF1E2D145875}"/>
            </c:ext>
          </c:extLst>
        </c:ser>
        <c:ser>
          <c:idx val="2"/>
          <c:order val="2"/>
          <c:tx>
            <c:v>IUT's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Engin!$C$24:$AI$24</c:f>
              <c:numCache>
                <c:formatCode>0%</c:formatCode>
                <c:ptCount val="33"/>
                <c:pt idx="0">
                  <c:v>0.10775295663600526</c:v>
                </c:pt>
                <c:pt idx="1">
                  <c:v>0.11136890951276102</c:v>
                </c:pt>
                <c:pt idx="2">
                  <c:v>0.10803324099722991</c:v>
                </c:pt>
                <c:pt idx="3">
                  <c:v>9.3023255813953487E-2</c:v>
                </c:pt>
                <c:pt idx="4">
                  <c:v>9.3158660844250368E-2</c:v>
                </c:pt>
                <c:pt idx="5">
                  <c:v>9.1463414634146339E-2</c:v>
                </c:pt>
                <c:pt idx="6">
                  <c:v>0.12366230677764566</c:v>
                </c:pt>
                <c:pt idx="7">
                  <c:v>0.10795454545454546</c:v>
                </c:pt>
                <c:pt idx="8">
                  <c:v>0.13535589264877479</c:v>
                </c:pt>
                <c:pt idx="9">
                  <c:v>0.10363247863247864</c:v>
                </c:pt>
                <c:pt idx="10">
                  <c:v>0.10123456790123457</c:v>
                </c:pt>
                <c:pt idx="11">
                  <c:v>9.0909090909090912E-2</c:v>
                </c:pt>
                <c:pt idx="12">
                  <c:v>0.1108433734939759</c:v>
                </c:pt>
                <c:pt idx="13">
                  <c:v>0.10589651022864019</c:v>
                </c:pt>
                <c:pt idx="14">
                  <c:v>8.7781731909845784E-2</c:v>
                </c:pt>
                <c:pt idx="15">
                  <c:v>7.7575757575757576E-2</c:v>
                </c:pt>
                <c:pt idx="16">
                  <c:v>0.11757105943152454</c:v>
                </c:pt>
                <c:pt idx="17">
                  <c:v>0.11337579617834395</c:v>
                </c:pt>
                <c:pt idx="18">
                  <c:v>0.1172069825436409</c:v>
                </c:pt>
                <c:pt idx="19">
                  <c:v>0.11097560975609756</c:v>
                </c:pt>
                <c:pt idx="20">
                  <c:v>0.14709371293001186</c:v>
                </c:pt>
                <c:pt idx="21">
                  <c:v>0.18816568047337279</c:v>
                </c:pt>
                <c:pt idx="22">
                  <c:v>0.22605363984674329</c:v>
                </c:pt>
                <c:pt idx="23">
                  <c:v>0.2674285714285714</c:v>
                </c:pt>
                <c:pt idx="24">
                  <c:v>0.25427350427350426</c:v>
                </c:pt>
                <c:pt idx="25">
                  <c:v>0.21212121212121213</c:v>
                </c:pt>
                <c:pt idx="26">
                  <c:v>0.25686136523574948</c:v>
                </c:pt>
                <c:pt idx="27">
                  <c:v>0.24893390191897655</c:v>
                </c:pt>
                <c:pt idx="28">
                  <c:v>0.20192926045016077</c:v>
                </c:pt>
                <c:pt idx="29">
                  <c:v>0.19413092550790068</c:v>
                </c:pt>
                <c:pt idx="30">
                  <c:v>0.12559618441971382</c:v>
                </c:pt>
                <c:pt idx="31">
                  <c:v>0.13420365535248041</c:v>
                </c:pt>
                <c:pt idx="32">
                  <c:v>0.17972350230414746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80-4B26-A86B-CF1E2D145875}"/>
            </c:ext>
          </c:extLst>
        </c:ser>
        <c:ser>
          <c:idx val="3"/>
          <c:order val="3"/>
          <c:tx>
            <c:v>Contin/readm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Engin!$C$25:$AI$25</c:f>
              <c:numCache>
                <c:formatCode>0%</c:formatCode>
                <c:ptCount val="33"/>
                <c:pt idx="0">
                  <c:v>0.11726946438431805</c:v>
                </c:pt>
                <c:pt idx="1">
                  <c:v>0.12060408394781623</c:v>
                </c:pt>
                <c:pt idx="2">
                  <c:v>0.12407670454545454</c:v>
                </c:pt>
                <c:pt idx="3">
                  <c:v>0.12317511554544788</c:v>
                </c:pt>
                <c:pt idx="4">
                  <c:v>0.12137817144572886</c:v>
                </c:pt>
                <c:pt idx="5">
                  <c:v>0.11556569074591731</c:v>
                </c:pt>
                <c:pt idx="6">
                  <c:v>0.11545959997111704</c:v>
                </c:pt>
                <c:pt idx="7">
                  <c:v>0.11945489388884946</c:v>
                </c:pt>
                <c:pt idx="8">
                  <c:v>0.1238845510317903</c:v>
                </c:pt>
                <c:pt idx="9">
                  <c:v>0.12543700181792755</c:v>
                </c:pt>
                <c:pt idx="10">
                  <c:v>0.11996543931942044</c:v>
                </c:pt>
                <c:pt idx="11">
                  <c:v>0.11737717453641751</c:v>
                </c:pt>
                <c:pt idx="12">
                  <c:v>0.11323132313231322</c:v>
                </c:pt>
                <c:pt idx="13">
                  <c:v>0.11145135197596487</c:v>
                </c:pt>
                <c:pt idx="14">
                  <c:v>0.11281630740393626</c:v>
                </c:pt>
                <c:pt idx="15">
                  <c:v>0.11558835783584311</c:v>
                </c:pt>
                <c:pt idx="16">
                  <c:v>0.1203775152846204</c:v>
                </c:pt>
                <c:pt idx="17">
                  <c:v>0.12179188054129725</c:v>
                </c:pt>
                <c:pt idx="18">
                  <c:v>0.12363923515144679</c:v>
                </c:pt>
                <c:pt idx="19">
                  <c:v>0.12073163825811201</c:v>
                </c:pt>
                <c:pt idx="20">
                  <c:v>0.12901893693587399</c:v>
                </c:pt>
                <c:pt idx="21">
                  <c:v>0.13588683090571241</c:v>
                </c:pt>
                <c:pt idx="22">
                  <c:v>0.14793939393939393</c:v>
                </c:pt>
                <c:pt idx="23">
                  <c:v>0.15463548502565327</c:v>
                </c:pt>
                <c:pt idx="24">
                  <c:v>0.18011491381463901</c:v>
                </c:pt>
                <c:pt idx="25">
                  <c:v>0.17600595272165304</c:v>
                </c:pt>
                <c:pt idx="26">
                  <c:v>0.18246133596577821</c:v>
                </c:pt>
                <c:pt idx="27">
                  <c:v>0.17799213234897882</c:v>
                </c:pt>
                <c:pt idx="28">
                  <c:v>0.188546982114324</c:v>
                </c:pt>
                <c:pt idx="29">
                  <c:v>0.18530121719480253</c:v>
                </c:pt>
                <c:pt idx="30">
                  <c:v>0.20727725081635825</c:v>
                </c:pt>
                <c:pt idx="31">
                  <c:v>0.21218136230672796</c:v>
                </c:pt>
                <c:pt idx="32">
                  <c:v>0.21556917324470296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80-4B26-A86B-CF1E2D145875}"/>
            </c:ext>
          </c:extLst>
        </c:ser>
        <c:ser>
          <c:idx val="4"/>
          <c:order val="4"/>
          <c:tx>
            <c:v>New to campus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Engin!$C$26:$AI$26</c:f>
              <c:numCache>
                <c:formatCode>0%</c:formatCode>
                <c:ptCount val="33"/>
                <c:pt idx="0">
                  <c:v>0.11185854314818373</c:v>
                </c:pt>
                <c:pt idx="1">
                  <c:v>0.12077485669104567</c:v>
                </c:pt>
                <c:pt idx="2">
                  <c:v>0.11866692352147948</c:v>
                </c:pt>
                <c:pt idx="3">
                  <c:v>0.11346984783017096</c:v>
                </c:pt>
                <c:pt idx="4">
                  <c:v>0.10725102440762516</c:v>
                </c:pt>
                <c:pt idx="5">
                  <c:v>0.10774348549251525</c:v>
                </c:pt>
                <c:pt idx="6">
                  <c:v>0.10994946854852762</c:v>
                </c:pt>
                <c:pt idx="7">
                  <c:v>0.11735330836454431</c:v>
                </c:pt>
                <c:pt idx="8">
                  <c:v>0.11196267910696435</c:v>
                </c:pt>
                <c:pt idx="9">
                  <c:v>0.10690457719162141</c:v>
                </c:pt>
                <c:pt idx="10">
                  <c:v>0.11165201005025126</c:v>
                </c:pt>
                <c:pt idx="11">
                  <c:v>0.1103135071784354</c:v>
                </c:pt>
                <c:pt idx="12">
                  <c:v>9.7657913413768629E-2</c:v>
                </c:pt>
                <c:pt idx="13">
                  <c:v>0.10942017957692893</c:v>
                </c:pt>
                <c:pt idx="14">
                  <c:v>0.11699429296131895</c:v>
                </c:pt>
                <c:pt idx="15">
                  <c:v>0.10921551472732575</c:v>
                </c:pt>
                <c:pt idx="16">
                  <c:v>0.11544074722708698</c:v>
                </c:pt>
                <c:pt idx="17">
                  <c:v>0.11788561040413928</c:v>
                </c:pt>
                <c:pt idx="18">
                  <c:v>0.11240366438854152</c:v>
                </c:pt>
                <c:pt idx="19">
                  <c:v>0.12675833728465308</c:v>
                </c:pt>
                <c:pt idx="20">
                  <c:v>0.11848341232227488</c:v>
                </c:pt>
                <c:pt idx="21">
                  <c:v>0.13280312124849941</c:v>
                </c:pt>
                <c:pt idx="22">
                  <c:v>0.13508968609865471</c:v>
                </c:pt>
                <c:pt idx="23">
                  <c:v>0.1497005988023952</c:v>
                </c:pt>
                <c:pt idx="24">
                  <c:v>0.14098539647877711</c:v>
                </c:pt>
                <c:pt idx="25">
                  <c:v>0.156241821512693</c:v>
                </c:pt>
                <c:pt idx="26">
                  <c:v>0.13046192259675407</c:v>
                </c:pt>
                <c:pt idx="27">
                  <c:v>0.14586086747566984</c:v>
                </c:pt>
                <c:pt idx="28">
                  <c:v>0.13763267189663128</c:v>
                </c:pt>
                <c:pt idx="29">
                  <c:v>0.1940530058177117</c:v>
                </c:pt>
                <c:pt idx="30">
                  <c:v>0.16648661625255071</c:v>
                </c:pt>
                <c:pt idx="31">
                  <c:v>0.16435945565462223</c:v>
                </c:pt>
                <c:pt idx="32">
                  <c:v>0.16262135922330098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80-4B26-A86B-CF1E2D145875}"/>
            </c:ext>
          </c:extLst>
        </c:ser>
        <c:ser>
          <c:idx val="5"/>
          <c:order val="5"/>
          <c:tx>
            <c:v>New to college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Engin!$C$27:$AI$27</c:f>
              <c:numCache>
                <c:formatCode>0%</c:formatCode>
                <c:ptCount val="33"/>
                <c:pt idx="0">
                  <c:v>0.11133467471495641</c:v>
                </c:pt>
                <c:pt idx="1">
                  <c:v>0.11940550582671847</c:v>
                </c:pt>
                <c:pt idx="2">
                  <c:v>0.11736851006257398</c:v>
                </c:pt>
                <c:pt idx="3">
                  <c:v>0.11087420042643924</c:v>
                </c:pt>
                <c:pt idx="4">
                  <c:v>0.10571428571428572</c:v>
                </c:pt>
                <c:pt idx="5">
                  <c:v>0.10560102712245226</c:v>
                </c:pt>
                <c:pt idx="6">
                  <c:v>0.11170212765957446</c:v>
                </c:pt>
                <c:pt idx="7">
                  <c:v>0.11607831046708803</c:v>
                </c:pt>
                <c:pt idx="8">
                  <c:v>0.11488555182971279</c:v>
                </c:pt>
                <c:pt idx="9">
                  <c:v>0.10648963555073838</c:v>
                </c:pt>
                <c:pt idx="10">
                  <c:v>0.11047645583728058</c:v>
                </c:pt>
                <c:pt idx="11">
                  <c:v>0.10797577631748485</c:v>
                </c:pt>
                <c:pt idx="12">
                  <c:v>9.9047619047619051E-2</c:v>
                </c:pt>
                <c:pt idx="13">
                  <c:v>0.10902458794920292</c:v>
                </c:pt>
                <c:pt idx="14">
                  <c:v>0.11355055237029786</c:v>
                </c:pt>
                <c:pt idx="15">
                  <c:v>0.10581803982819211</c:v>
                </c:pt>
                <c:pt idx="16">
                  <c:v>0.11565696302124312</c:v>
                </c:pt>
                <c:pt idx="17">
                  <c:v>0.11743951612903226</c:v>
                </c:pt>
                <c:pt idx="18">
                  <c:v>0.11290532621435083</c:v>
                </c:pt>
                <c:pt idx="19">
                  <c:v>0.12494753043234924</c:v>
                </c:pt>
                <c:pt idx="20">
                  <c:v>0.12157314885985139</c:v>
                </c:pt>
                <c:pt idx="21">
                  <c:v>0.13903316020775069</c:v>
                </c:pt>
                <c:pt idx="22">
                  <c:v>0.14408384897082965</c:v>
                </c:pt>
                <c:pt idx="23">
                  <c:v>0.16248758689175768</c:v>
                </c:pt>
                <c:pt idx="24">
                  <c:v>0.15381822582597118</c:v>
                </c:pt>
                <c:pt idx="25">
                  <c:v>0.16447221602320911</c:v>
                </c:pt>
                <c:pt idx="26">
                  <c:v>0.14950694518078678</c:v>
                </c:pt>
                <c:pt idx="27">
                  <c:v>0.16482008040003923</c:v>
                </c:pt>
                <c:pt idx="28">
                  <c:v>0.14741269686002151</c:v>
                </c:pt>
                <c:pt idx="29">
                  <c:v>0.19406752918901862</c:v>
                </c:pt>
                <c:pt idx="30">
                  <c:v>0.15893521237032687</c:v>
                </c:pt>
                <c:pt idx="31">
                  <c:v>0.15882747389596705</c:v>
                </c:pt>
                <c:pt idx="32">
                  <c:v>0.16618635926993275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80-4B26-A86B-CF1E2D145875}"/>
            </c:ext>
          </c:extLst>
        </c:ser>
        <c:ser>
          <c:idx val="6"/>
          <c:order val="6"/>
          <c:tx>
            <c:v>Total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Engin!$C$28:$AI$28</c:f>
              <c:numCache>
                <c:formatCode>0%</c:formatCode>
                <c:ptCount val="33"/>
                <c:pt idx="0">
                  <c:v>0.11553882260903579</c:v>
                </c:pt>
                <c:pt idx="1">
                  <c:v>0.12024968789013733</c:v>
                </c:pt>
                <c:pt idx="2">
                  <c:v>0.12209273245635972</c:v>
                </c:pt>
                <c:pt idx="3">
                  <c:v>0.11937347931873479</c:v>
                </c:pt>
                <c:pt idx="4">
                  <c:v>0.11634899602487005</c:v>
                </c:pt>
                <c:pt idx="5">
                  <c:v>0.11243379571248424</c:v>
                </c:pt>
                <c:pt idx="6">
                  <c:v>0.11424935141220814</c:v>
                </c:pt>
                <c:pt idx="7">
                  <c:v>0.11839035769828928</c:v>
                </c:pt>
                <c:pt idx="8">
                  <c:v>0.12097344715370466</c:v>
                </c:pt>
                <c:pt idx="9">
                  <c:v>0.11898722501498871</c:v>
                </c:pt>
                <c:pt idx="10">
                  <c:v>0.11690064794816414</c:v>
                </c:pt>
                <c:pt idx="11">
                  <c:v>0.11426622324550183</c:v>
                </c:pt>
                <c:pt idx="12">
                  <c:v>0.10867970660146699</c:v>
                </c:pt>
                <c:pt idx="13">
                  <c:v>0.11072440307567787</c:v>
                </c:pt>
                <c:pt idx="14">
                  <c:v>0.11303306774553111</c:v>
                </c:pt>
                <c:pt idx="15">
                  <c:v>0.11252246364973044</c:v>
                </c:pt>
                <c:pt idx="16">
                  <c:v>0.11890655007559352</c:v>
                </c:pt>
                <c:pt idx="17">
                  <c:v>0.12041467304625199</c:v>
                </c:pt>
                <c:pt idx="18">
                  <c:v>0.12039515113350126</c:v>
                </c:pt>
                <c:pt idx="19">
                  <c:v>0.12194630331371442</c:v>
                </c:pt>
                <c:pt idx="20">
                  <c:v>0.12667124449650605</c:v>
                </c:pt>
                <c:pt idx="21">
                  <c:v>0.13686342592592593</c:v>
                </c:pt>
                <c:pt idx="22">
                  <c:v>0.14668905360579876</c:v>
                </c:pt>
                <c:pt idx="23">
                  <c:v>0.15718430171649608</c:v>
                </c:pt>
                <c:pt idx="24">
                  <c:v>0.17116374871266735</c:v>
                </c:pt>
                <c:pt idx="25">
                  <c:v>0.17209548670222827</c:v>
                </c:pt>
                <c:pt idx="26">
                  <c:v>0.17122718236038315</c:v>
                </c:pt>
                <c:pt idx="27">
                  <c:v>0.1733203505355404</c:v>
                </c:pt>
                <c:pt idx="28">
                  <c:v>0.17435187685660275</c:v>
                </c:pt>
                <c:pt idx="29">
                  <c:v>0.18817723790461729</c:v>
                </c:pt>
                <c:pt idx="30">
                  <c:v>0.19053912100572667</c:v>
                </c:pt>
                <c:pt idx="31">
                  <c:v>0.19335429131595849</c:v>
                </c:pt>
                <c:pt idx="32">
                  <c:v>0.19715374344611977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80-4B26-A86B-CF1E2D145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354200"/>
        <c:axId val="470353808"/>
      </c:lineChart>
      <c:catAx>
        <c:axId val="470354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03538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70353808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0354200"/>
        <c:crosses val="autoZero"/>
        <c:crossBetween val="between"/>
        <c:majorUnit val="5.000000000000001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36397748592867"/>
          <c:y val="0.19135867275849777"/>
          <c:w val="0.20825515947467166"/>
          <c:h val="0.617285894818703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Headcount in this college</a:t>
            </a:r>
          </a:p>
        </c:rich>
      </c:tx>
      <c:layout>
        <c:manualLayout>
          <c:xMode val="edge"/>
          <c:yMode val="edge"/>
          <c:x val="0.24242469691288587"/>
          <c:y val="1.543209876543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67310029656284E-2"/>
          <c:y val="0.11419787506593324"/>
          <c:w val="0.8549801622111789"/>
          <c:h val="0.78086655112651648"/>
        </c:manualLayout>
      </c:layout>
      <c:lineChart>
        <c:grouping val="standard"/>
        <c:varyColors val="0"/>
        <c:ser>
          <c:idx val="0"/>
          <c:order val="0"/>
          <c:tx>
            <c:v>New Frosh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ENVD!$C$2:$AI$2</c:f>
              <c:numCache>
                <c:formatCode>_(* #,##0_);_(* \(#,##0\);_(* "-"??_);_(@_)</c:formatCode>
                <c:ptCount val="33"/>
                <c:pt idx="0">
                  <c:v>75</c:v>
                </c:pt>
                <c:pt idx="1">
                  <c:v>69</c:v>
                </c:pt>
                <c:pt idx="2">
                  <c:v>75</c:v>
                </c:pt>
                <c:pt idx="3">
                  <c:v>97</c:v>
                </c:pt>
                <c:pt idx="4">
                  <c:v>102</c:v>
                </c:pt>
                <c:pt idx="5">
                  <c:v>100</c:v>
                </c:pt>
                <c:pt idx="6">
                  <c:v>99</c:v>
                </c:pt>
                <c:pt idx="7">
                  <c:v>107</c:v>
                </c:pt>
                <c:pt idx="8">
                  <c:v>134</c:v>
                </c:pt>
                <c:pt idx="9">
                  <c:v>147</c:v>
                </c:pt>
                <c:pt idx="10">
                  <c:v>153</c:v>
                </c:pt>
                <c:pt idx="11">
                  <c:v>174</c:v>
                </c:pt>
                <c:pt idx="12">
                  <c:v>177</c:v>
                </c:pt>
                <c:pt idx="13">
                  <c:v>187</c:v>
                </c:pt>
                <c:pt idx="14">
                  <c:v>154</c:v>
                </c:pt>
                <c:pt idx="15">
                  <c:v>162</c:v>
                </c:pt>
                <c:pt idx="16">
                  <c:v>169</c:v>
                </c:pt>
                <c:pt idx="17">
                  <c:v>159</c:v>
                </c:pt>
                <c:pt idx="18">
                  <c:v>132</c:v>
                </c:pt>
                <c:pt idx="19">
                  <c:v>128</c:v>
                </c:pt>
                <c:pt idx="20">
                  <c:v>131</c:v>
                </c:pt>
                <c:pt idx="21">
                  <c:v>111</c:v>
                </c:pt>
                <c:pt idx="22">
                  <c:v>82</c:v>
                </c:pt>
                <c:pt idx="23">
                  <c:v>79</c:v>
                </c:pt>
                <c:pt idx="24">
                  <c:v>101</c:v>
                </c:pt>
                <c:pt idx="25">
                  <c:v>105</c:v>
                </c:pt>
                <c:pt idx="26">
                  <c:v>129</c:v>
                </c:pt>
                <c:pt idx="27">
                  <c:v>114</c:v>
                </c:pt>
                <c:pt idx="28">
                  <c:v>96</c:v>
                </c:pt>
                <c:pt idx="29">
                  <c:v>108</c:v>
                </c:pt>
                <c:pt idx="30">
                  <c:v>136</c:v>
                </c:pt>
                <c:pt idx="31">
                  <c:v>113</c:v>
                </c:pt>
                <c:pt idx="32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81-4CEF-9307-89D8898622C9}"/>
            </c:ext>
          </c:extLst>
        </c:ser>
        <c:ser>
          <c:idx val="1"/>
          <c:order val="1"/>
          <c:tx>
            <c:v>Transfers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ENVD!$C$3:$AI$3</c:f>
              <c:numCache>
                <c:formatCode>_(* #,##0_);_(* \(#,##0\);_(* "-"??_);_(@_)</c:formatCode>
                <c:ptCount val="33"/>
                <c:pt idx="0">
                  <c:v>35</c:v>
                </c:pt>
                <c:pt idx="1">
                  <c:v>37</c:v>
                </c:pt>
                <c:pt idx="2">
                  <c:v>50</c:v>
                </c:pt>
                <c:pt idx="3">
                  <c:v>42</c:v>
                </c:pt>
                <c:pt idx="4">
                  <c:v>26</c:v>
                </c:pt>
                <c:pt idx="5">
                  <c:v>29</c:v>
                </c:pt>
                <c:pt idx="6">
                  <c:v>44</c:v>
                </c:pt>
                <c:pt idx="7">
                  <c:v>33</c:v>
                </c:pt>
                <c:pt idx="8">
                  <c:v>50</c:v>
                </c:pt>
                <c:pt idx="9">
                  <c:v>52</c:v>
                </c:pt>
                <c:pt idx="10">
                  <c:v>61</c:v>
                </c:pt>
                <c:pt idx="11">
                  <c:v>63</c:v>
                </c:pt>
                <c:pt idx="12">
                  <c:v>56</c:v>
                </c:pt>
                <c:pt idx="13">
                  <c:v>48</c:v>
                </c:pt>
                <c:pt idx="14">
                  <c:v>42</c:v>
                </c:pt>
                <c:pt idx="15">
                  <c:v>52</c:v>
                </c:pt>
                <c:pt idx="16">
                  <c:v>66</c:v>
                </c:pt>
                <c:pt idx="17">
                  <c:v>61</c:v>
                </c:pt>
                <c:pt idx="18">
                  <c:v>66</c:v>
                </c:pt>
                <c:pt idx="19">
                  <c:v>50</c:v>
                </c:pt>
                <c:pt idx="20">
                  <c:v>64</c:v>
                </c:pt>
                <c:pt idx="21">
                  <c:v>32</c:v>
                </c:pt>
                <c:pt idx="22">
                  <c:v>20</c:v>
                </c:pt>
                <c:pt idx="23">
                  <c:v>22</c:v>
                </c:pt>
                <c:pt idx="24">
                  <c:v>26</c:v>
                </c:pt>
                <c:pt idx="25">
                  <c:v>21</c:v>
                </c:pt>
                <c:pt idx="26">
                  <c:v>31</c:v>
                </c:pt>
                <c:pt idx="27">
                  <c:v>29</c:v>
                </c:pt>
                <c:pt idx="28">
                  <c:v>23</c:v>
                </c:pt>
                <c:pt idx="29">
                  <c:v>23</c:v>
                </c:pt>
                <c:pt idx="30">
                  <c:v>19</c:v>
                </c:pt>
                <c:pt idx="31">
                  <c:v>21</c:v>
                </c:pt>
                <c:pt idx="3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81-4CEF-9307-89D8898622C9}"/>
            </c:ext>
          </c:extLst>
        </c:ser>
        <c:ser>
          <c:idx val="2"/>
          <c:order val="2"/>
          <c:tx>
            <c:v>IUT's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ENVD!$C$4:$AI$4</c:f>
              <c:numCache>
                <c:formatCode>_(* #,##0_);_(* \(#,##0\);_(* "-"??_);_(@_)</c:formatCode>
                <c:ptCount val="33"/>
                <c:pt idx="0">
                  <c:v>59</c:v>
                </c:pt>
                <c:pt idx="1">
                  <c:v>52</c:v>
                </c:pt>
                <c:pt idx="2">
                  <c:v>33</c:v>
                </c:pt>
                <c:pt idx="3">
                  <c:v>57</c:v>
                </c:pt>
                <c:pt idx="4">
                  <c:v>38</c:v>
                </c:pt>
                <c:pt idx="5">
                  <c:v>62</c:v>
                </c:pt>
                <c:pt idx="6">
                  <c:v>57</c:v>
                </c:pt>
                <c:pt idx="7">
                  <c:v>43</c:v>
                </c:pt>
                <c:pt idx="8">
                  <c:v>38</c:v>
                </c:pt>
                <c:pt idx="9">
                  <c:v>69</c:v>
                </c:pt>
                <c:pt idx="10">
                  <c:v>63</c:v>
                </c:pt>
                <c:pt idx="11">
                  <c:v>55</c:v>
                </c:pt>
                <c:pt idx="12">
                  <c:v>50</c:v>
                </c:pt>
                <c:pt idx="13">
                  <c:v>53</c:v>
                </c:pt>
                <c:pt idx="14">
                  <c:v>34</c:v>
                </c:pt>
                <c:pt idx="15">
                  <c:v>40</c:v>
                </c:pt>
                <c:pt idx="16">
                  <c:v>50</c:v>
                </c:pt>
                <c:pt idx="17">
                  <c:v>72</c:v>
                </c:pt>
                <c:pt idx="18">
                  <c:v>51</c:v>
                </c:pt>
                <c:pt idx="19">
                  <c:v>56</c:v>
                </c:pt>
                <c:pt idx="20">
                  <c:v>22</c:v>
                </c:pt>
                <c:pt idx="21">
                  <c:v>29</c:v>
                </c:pt>
                <c:pt idx="22">
                  <c:v>26</c:v>
                </c:pt>
                <c:pt idx="23">
                  <c:v>29</c:v>
                </c:pt>
                <c:pt idx="24">
                  <c:v>50</c:v>
                </c:pt>
                <c:pt idx="25">
                  <c:v>95</c:v>
                </c:pt>
                <c:pt idx="26">
                  <c:v>63</c:v>
                </c:pt>
                <c:pt idx="27">
                  <c:v>79</c:v>
                </c:pt>
                <c:pt idx="28">
                  <c:v>50</c:v>
                </c:pt>
                <c:pt idx="29">
                  <c:v>38</c:v>
                </c:pt>
                <c:pt idx="30">
                  <c:v>41</c:v>
                </c:pt>
                <c:pt idx="31">
                  <c:v>65</c:v>
                </c:pt>
                <c:pt idx="32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81-4CEF-9307-89D8898622C9}"/>
            </c:ext>
          </c:extLst>
        </c:ser>
        <c:ser>
          <c:idx val="3"/>
          <c:order val="3"/>
          <c:tx>
            <c:v>Contin/readm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ENVD!$C$5:$AI$5</c:f>
              <c:numCache>
                <c:formatCode>_(* #,##0_);_(* \(#,##0\);_(* "-"??_);_(@_)</c:formatCode>
                <c:ptCount val="33"/>
                <c:pt idx="0">
                  <c:v>254</c:v>
                </c:pt>
                <c:pt idx="1">
                  <c:v>284</c:v>
                </c:pt>
                <c:pt idx="2">
                  <c:v>313</c:v>
                </c:pt>
                <c:pt idx="3">
                  <c:v>340</c:v>
                </c:pt>
                <c:pt idx="4">
                  <c:v>394</c:v>
                </c:pt>
                <c:pt idx="5">
                  <c:v>375</c:v>
                </c:pt>
                <c:pt idx="6">
                  <c:v>396</c:v>
                </c:pt>
                <c:pt idx="7">
                  <c:v>419</c:v>
                </c:pt>
                <c:pt idx="8">
                  <c:v>429</c:v>
                </c:pt>
                <c:pt idx="9">
                  <c:v>426</c:v>
                </c:pt>
                <c:pt idx="10">
                  <c:v>444</c:v>
                </c:pt>
                <c:pt idx="11">
                  <c:v>506</c:v>
                </c:pt>
                <c:pt idx="12">
                  <c:v>561</c:v>
                </c:pt>
                <c:pt idx="13">
                  <c:v>590</c:v>
                </c:pt>
                <c:pt idx="14">
                  <c:v>600</c:v>
                </c:pt>
                <c:pt idx="15">
                  <c:v>578</c:v>
                </c:pt>
                <c:pt idx="16">
                  <c:v>560</c:v>
                </c:pt>
                <c:pt idx="17">
                  <c:v>603</c:v>
                </c:pt>
                <c:pt idx="18">
                  <c:v>625</c:v>
                </c:pt>
                <c:pt idx="19">
                  <c:v>581</c:v>
                </c:pt>
                <c:pt idx="20">
                  <c:v>556</c:v>
                </c:pt>
                <c:pt idx="21">
                  <c:v>479</c:v>
                </c:pt>
                <c:pt idx="22">
                  <c:v>414</c:v>
                </c:pt>
                <c:pt idx="23">
                  <c:v>330</c:v>
                </c:pt>
                <c:pt idx="24">
                  <c:v>275</c:v>
                </c:pt>
                <c:pt idx="25">
                  <c:v>312</c:v>
                </c:pt>
                <c:pt idx="26">
                  <c:v>373</c:v>
                </c:pt>
                <c:pt idx="27">
                  <c:v>417</c:v>
                </c:pt>
                <c:pt idx="28">
                  <c:v>425</c:v>
                </c:pt>
                <c:pt idx="29">
                  <c:v>388</c:v>
                </c:pt>
                <c:pt idx="30">
                  <c:v>392</c:v>
                </c:pt>
                <c:pt idx="31">
                  <c:v>403</c:v>
                </c:pt>
                <c:pt idx="32">
                  <c:v>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81-4CEF-9307-89D8898622C9}"/>
            </c:ext>
          </c:extLst>
        </c:ser>
        <c:ser>
          <c:idx val="4"/>
          <c:order val="4"/>
          <c:tx>
            <c:v>New to campus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ENVD!$C$6:$AI$6</c:f>
              <c:numCache>
                <c:formatCode>_(* #,##0_);_(* \(#,##0\);_(* "-"??_);_(@_)</c:formatCode>
                <c:ptCount val="33"/>
                <c:pt idx="0">
                  <c:v>110</c:v>
                </c:pt>
                <c:pt idx="1">
                  <c:v>106</c:v>
                </c:pt>
                <c:pt idx="2">
                  <c:v>125</c:v>
                </c:pt>
                <c:pt idx="3">
                  <c:v>139</c:v>
                </c:pt>
                <c:pt idx="4">
                  <c:v>128</c:v>
                </c:pt>
                <c:pt idx="5">
                  <c:v>129</c:v>
                </c:pt>
                <c:pt idx="6">
                  <c:v>143</c:v>
                </c:pt>
                <c:pt idx="7">
                  <c:v>140</c:v>
                </c:pt>
                <c:pt idx="8">
                  <c:v>184</c:v>
                </c:pt>
                <c:pt idx="9">
                  <c:v>199</c:v>
                </c:pt>
                <c:pt idx="10">
                  <c:v>214</c:v>
                </c:pt>
                <c:pt idx="11">
                  <c:v>237</c:v>
                </c:pt>
                <c:pt idx="12">
                  <c:v>233</c:v>
                </c:pt>
                <c:pt idx="13">
                  <c:v>235</c:v>
                </c:pt>
                <c:pt idx="14">
                  <c:v>196</c:v>
                </c:pt>
                <c:pt idx="15">
                  <c:v>214</c:v>
                </c:pt>
                <c:pt idx="16">
                  <c:v>235</c:v>
                </c:pt>
                <c:pt idx="17">
                  <c:v>220</c:v>
                </c:pt>
                <c:pt idx="18">
                  <c:v>198</c:v>
                </c:pt>
                <c:pt idx="19">
                  <c:v>178</c:v>
                </c:pt>
                <c:pt idx="20">
                  <c:v>195</c:v>
                </c:pt>
                <c:pt idx="21">
                  <c:v>143</c:v>
                </c:pt>
                <c:pt idx="22">
                  <c:v>102</c:v>
                </c:pt>
                <c:pt idx="23">
                  <c:v>101</c:v>
                </c:pt>
                <c:pt idx="24">
                  <c:v>127</c:v>
                </c:pt>
                <c:pt idx="25">
                  <c:v>126</c:v>
                </c:pt>
                <c:pt idx="26">
                  <c:v>160</c:v>
                </c:pt>
                <c:pt idx="27">
                  <c:v>143</c:v>
                </c:pt>
                <c:pt idx="28">
                  <c:v>119</c:v>
                </c:pt>
                <c:pt idx="29">
                  <c:v>131</c:v>
                </c:pt>
                <c:pt idx="30">
                  <c:v>155</c:v>
                </c:pt>
                <c:pt idx="31">
                  <c:v>134</c:v>
                </c:pt>
                <c:pt idx="32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81-4CEF-9307-89D8898622C9}"/>
            </c:ext>
          </c:extLst>
        </c:ser>
        <c:ser>
          <c:idx val="5"/>
          <c:order val="5"/>
          <c:tx>
            <c:v>New to college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ENVD!$C$7:$AI$7</c:f>
              <c:numCache>
                <c:formatCode>_(* #,##0_);_(* \(#,##0\);_(* "-"??_);_(@_)</c:formatCode>
                <c:ptCount val="33"/>
                <c:pt idx="0">
                  <c:v>169</c:v>
                </c:pt>
                <c:pt idx="1">
                  <c:v>158</c:v>
                </c:pt>
                <c:pt idx="2">
                  <c:v>158</c:v>
                </c:pt>
                <c:pt idx="3">
                  <c:v>196</c:v>
                </c:pt>
                <c:pt idx="4">
                  <c:v>166</c:v>
                </c:pt>
                <c:pt idx="5">
                  <c:v>191</c:v>
                </c:pt>
                <c:pt idx="6">
                  <c:v>200</c:v>
                </c:pt>
                <c:pt idx="7">
                  <c:v>183</c:v>
                </c:pt>
                <c:pt idx="8">
                  <c:v>222</c:v>
                </c:pt>
                <c:pt idx="9">
                  <c:v>268</c:v>
                </c:pt>
                <c:pt idx="10">
                  <c:v>277</c:v>
                </c:pt>
                <c:pt idx="11">
                  <c:v>292</c:v>
                </c:pt>
                <c:pt idx="12">
                  <c:v>283</c:v>
                </c:pt>
                <c:pt idx="13">
                  <c:v>288</c:v>
                </c:pt>
                <c:pt idx="14">
                  <c:v>230</c:v>
                </c:pt>
                <c:pt idx="15">
                  <c:v>254</c:v>
                </c:pt>
                <c:pt idx="16">
                  <c:v>285</c:v>
                </c:pt>
                <c:pt idx="17">
                  <c:v>292</c:v>
                </c:pt>
                <c:pt idx="18">
                  <c:v>249</c:v>
                </c:pt>
                <c:pt idx="19">
                  <c:v>234</c:v>
                </c:pt>
                <c:pt idx="20">
                  <c:v>217</c:v>
                </c:pt>
                <c:pt idx="21">
                  <c:v>172</c:v>
                </c:pt>
                <c:pt idx="22">
                  <c:v>128</c:v>
                </c:pt>
                <c:pt idx="23">
                  <c:v>130</c:v>
                </c:pt>
                <c:pt idx="24">
                  <c:v>177</c:v>
                </c:pt>
                <c:pt idx="25">
                  <c:v>221</c:v>
                </c:pt>
                <c:pt idx="26">
                  <c:v>223</c:v>
                </c:pt>
                <c:pt idx="27">
                  <c:v>222</c:v>
                </c:pt>
                <c:pt idx="28">
                  <c:v>169</c:v>
                </c:pt>
                <c:pt idx="29">
                  <c:v>169</c:v>
                </c:pt>
                <c:pt idx="30">
                  <c:v>196</c:v>
                </c:pt>
                <c:pt idx="31">
                  <c:v>199</c:v>
                </c:pt>
                <c:pt idx="32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81-4CEF-9307-89D8898622C9}"/>
            </c:ext>
          </c:extLst>
        </c:ser>
        <c:ser>
          <c:idx val="6"/>
          <c:order val="6"/>
          <c:tx>
            <c:v>Total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Input!$C$67:$AI$67</c:f>
              <c:strCache>
                <c:ptCount val="33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</c:strCache>
            </c:strRef>
          </c:cat>
          <c:val>
            <c:numRef>
              <c:f>ENVD!$C$8:$AI$8</c:f>
              <c:numCache>
                <c:formatCode>_(* #,##0_);_(* \(#,##0\);_(* "-"??_);_(@_)</c:formatCode>
                <c:ptCount val="33"/>
                <c:pt idx="0">
                  <c:v>423</c:v>
                </c:pt>
                <c:pt idx="1">
                  <c:v>442</c:v>
                </c:pt>
                <c:pt idx="2">
                  <c:v>471</c:v>
                </c:pt>
                <c:pt idx="3">
                  <c:v>536</c:v>
                </c:pt>
                <c:pt idx="4">
                  <c:v>560</c:v>
                </c:pt>
                <c:pt idx="5">
                  <c:v>566</c:v>
                </c:pt>
                <c:pt idx="6">
                  <c:v>596</c:v>
                </c:pt>
                <c:pt idx="7">
                  <c:v>602</c:v>
                </c:pt>
                <c:pt idx="8">
                  <c:v>651</c:v>
                </c:pt>
                <c:pt idx="9">
                  <c:v>694</c:v>
                </c:pt>
                <c:pt idx="10">
                  <c:v>721</c:v>
                </c:pt>
                <c:pt idx="11">
                  <c:v>798</c:v>
                </c:pt>
                <c:pt idx="12">
                  <c:v>844</c:v>
                </c:pt>
                <c:pt idx="13">
                  <c:v>878</c:v>
                </c:pt>
                <c:pt idx="14">
                  <c:v>830</c:v>
                </c:pt>
                <c:pt idx="15">
                  <c:v>832</c:v>
                </c:pt>
                <c:pt idx="16">
                  <c:v>845</c:v>
                </c:pt>
                <c:pt idx="17">
                  <c:v>895</c:v>
                </c:pt>
                <c:pt idx="18">
                  <c:v>874</c:v>
                </c:pt>
                <c:pt idx="19">
                  <c:v>815</c:v>
                </c:pt>
                <c:pt idx="20">
                  <c:v>773</c:v>
                </c:pt>
                <c:pt idx="21">
                  <c:v>651</c:v>
                </c:pt>
                <c:pt idx="22">
                  <c:v>542</c:v>
                </c:pt>
                <c:pt idx="23">
                  <c:v>460</c:v>
                </c:pt>
                <c:pt idx="24">
                  <c:v>452</c:v>
                </c:pt>
                <c:pt idx="25">
                  <c:v>533</c:v>
                </c:pt>
                <c:pt idx="26">
                  <c:v>596</c:v>
                </c:pt>
                <c:pt idx="27">
                  <c:v>639</c:v>
                </c:pt>
                <c:pt idx="28">
                  <c:v>594</c:v>
                </c:pt>
                <c:pt idx="29">
                  <c:v>557</c:v>
                </c:pt>
                <c:pt idx="30">
                  <c:v>588</c:v>
                </c:pt>
                <c:pt idx="31">
                  <c:v>602</c:v>
                </c:pt>
                <c:pt idx="32">
                  <c:v>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81-4CEF-9307-89D889862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470328"/>
        <c:axId val="376469936"/>
      </c:lineChart>
      <c:catAx>
        <c:axId val="376470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469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76469936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470328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28</xdr:row>
      <xdr:rowOff>0</xdr:rowOff>
    </xdr:from>
    <xdr:to>
      <xdr:col>7</xdr:col>
      <xdr:colOff>342900</xdr:colOff>
      <xdr:row>47</xdr:row>
      <xdr:rowOff>104775</xdr:rowOff>
    </xdr:to>
    <xdr:graphicFrame macro="">
      <xdr:nvGraphicFramePr>
        <xdr:cNvPr id="11317" name="Chart 1" title="Headcounts in the CU Boulder College of Arts and Scienc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371475</xdr:colOff>
      <xdr:row>28</xdr:row>
      <xdr:rowOff>0</xdr:rowOff>
    </xdr:from>
    <xdr:to>
      <xdr:col>16</xdr:col>
      <xdr:colOff>409575</xdr:colOff>
      <xdr:row>45</xdr:row>
      <xdr:rowOff>114300</xdr:rowOff>
    </xdr:to>
    <xdr:graphicFrame macro="">
      <xdr:nvGraphicFramePr>
        <xdr:cNvPr id="11318" name="Chart 2" title="Percent of campus undergrads in the CU Boulder College of Arts and Scienc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19050</xdr:rowOff>
    </xdr:from>
    <xdr:to>
      <xdr:col>10</xdr:col>
      <xdr:colOff>561975</xdr:colOff>
      <xdr:row>47</xdr:row>
      <xdr:rowOff>9525</xdr:rowOff>
    </xdr:to>
    <xdr:graphicFrame macro="">
      <xdr:nvGraphicFramePr>
        <xdr:cNvPr id="10268" name="Chart 1" title="CU Boulder Campus Headcoun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</xdr:row>
      <xdr:rowOff>9525</xdr:rowOff>
    </xdr:from>
    <xdr:to>
      <xdr:col>19</xdr:col>
      <xdr:colOff>590550</xdr:colOff>
      <xdr:row>46</xdr:row>
      <xdr:rowOff>28575</xdr:rowOff>
    </xdr:to>
    <xdr:graphicFrame macro="">
      <xdr:nvGraphicFramePr>
        <xdr:cNvPr id="2" name="Chart 1" title="CU Boulder Total Undergraduates by Colleg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3</xdr:row>
      <xdr:rowOff>9526</xdr:rowOff>
    </xdr:from>
    <xdr:to>
      <xdr:col>20</xdr:col>
      <xdr:colOff>66675</xdr:colOff>
      <xdr:row>45</xdr:row>
      <xdr:rowOff>114300</xdr:rowOff>
    </xdr:to>
    <xdr:graphicFrame macro="">
      <xdr:nvGraphicFramePr>
        <xdr:cNvPr id="2" name="Chart 1" title="CU Boulder Freshman by Colleg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29</xdr:row>
      <xdr:rowOff>0</xdr:rowOff>
    </xdr:from>
    <xdr:to>
      <xdr:col>6</xdr:col>
      <xdr:colOff>9525</xdr:colOff>
      <xdr:row>43</xdr:row>
      <xdr:rowOff>104775</xdr:rowOff>
    </xdr:to>
    <xdr:graphicFrame macro="">
      <xdr:nvGraphicFramePr>
        <xdr:cNvPr id="4149" name="Chart 1" title="Headcounts in the CU Boulder Leeds School of Busines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476250</xdr:colOff>
      <xdr:row>29</xdr:row>
      <xdr:rowOff>9525</xdr:rowOff>
    </xdr:from>
    <xdr:to>
      <xdr:col>18</xdr:col>
      <xdr:colOff>476250</xdr:colOff>
      <xdr:row>48</xdr:row>
      <xdr:rowOff>19050</xdr:rowOff>
    </xdr:to>
    <xdr:graphicFrame macro="">
      <xdr:nvGraphicFramePr>
        <xdr:cNvPr id="4150" name="Chart 2" title="Percent of campus undergrads in the CU Boulder Leeds School of Busines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28</xdr:row>
      <xdr:rowOff>0</xdr:rowOff>
    </xdr:from>
    <xdr:to>
      <xdr:col>8</xdr:col>
      <xdr:colOff>47625</xdr:colOff>
      <xdr:row>47</xdr:row>
      <xdr:rowOff>9525</xdr:rowOff>
    </xdr:to>
    <xdr:graphicFrame macro="">
      <xdr:nvGraphicFramePr>
        <xdr:cNvPr id="12341" name="Chart 1" title="Headcount in the CU Boulder School of Educati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27</xdr:row>
      <xdr:rowOff>152400</xdr:rowOff>
    </xdr:from>
    <xdr:to>
      <xdr:col>19</xdr:col>
      <xdr:colOff>0</xdr:colOff>
      <xdr:row>47</xdr:row>
      <xdr:rowOff>0</xdr:rowOff>
    </xdr:to>
    <xdr:graphicFrame macro="">
      <xdr:nvGraphicFramePr>
        <xdr:cNvPr id="12342" name="Chart 2" title="Percent of Campus Undergrads in the CU Boulder School of Educati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29</xdr:row>
      <xdr:rowOff>0</xdr:rowOff>
    </xdr:from>
    <xdr:to>
      <xdr:col>7</xdr:col>
      <xdr:colOff>457200</xdr:colOff>
      <xdr:row>48</xdr:row>
      <xdr:rowOff>9525</xdr:rowOff>
    </xdr:to>
    <xdr:graphicFrame macro="">
      <xdr:nvGraphicFramePr>
        <xdr:cNvPr id="13365" name="Chart 1" title="Headcount in the CU College of Engineering and Applied Scienc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247650</xdr:colOff>
      <xdr:row>28</xdr:row>
      <xdr:rowOff>142875</xdr:rowOff>
    </xdr:from>
    <xdr:to>
      <xdr:col>18</xdr:col>
      <xdr:colOff>466725</xdr:colOff>
      <xdr:row>47</xdr:row>
      <xdr:rowOff>152400</xdr:rowOff>
    </xdr:to>
    <xdr:graphicFrame macro="">
      <xdr:nvGraphicFramePr>
        <xdr:cNvPr id="13366" name="Chart 2" title="Percent of campus undergrads in the CU Boulder College of Engineering and Applied Scienc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29</xdr:row>
      <xdr:rowOff>0</xdr:rowOff>
    </xdr:from>
    <xdr:to>
      <xdr:col>7</xdr:col>
      <xdr:colOff>438150</xdr:colOff>
      <xdr:row>48</xdr:row>
      <xdr:rowOff>9525</xdr:rowOff>
    </xdr:to>
    <xdr:graphicFrame macro="">
      <xdr:nvGraphicFramePr>
        <xdr:cNvPr id="14389" name="Chart 1" title="Headcount in CU Boulder Program in Environmental Desig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133350</xdr:colOff>
      <xdr:row>29</xdr:row>
      <xdr:rowOff>0</xdr:rowOff>
    </xdr:from>
    <xdr:to>
      <xdr:col>18</xdr:col>
      <xdr:colOff>457200</xdr:colOff>
      <xdr:row>48</xdr:row>
      <xdr:rowOff>9525</xdr:rowOff>
    </xdr:to>
    <xdr:graphicFrame macro="">
      <xdr:nvGraphicFramePr>
        <xdr:cNvPr id="14390" name="Chart 2" title="Percent of Campus Undergrads in CU Boulder Program in Environmental Desig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29</xdr:row>
      <xdr:rowOff>0</xdr:rowOff>
    </xdr:from>
    <xdr:to>
      <xdr:col>7</xdr:col>
      <xdr:colOff>409575</xdr:colOff>
      <xdr:row>48</xdr:row>
      <xdr:rowOff>9525</xdr:rowOff>
    </xdr:to>
    <xdr:graphicFrame macro="">
      <xdr:nvGraphicFramePr>
        <xdr:cNvPr id="15413" name="Chart 1" title="Headcount in the CU Boulder College of Media, Communication, and Informati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266701</xdr:colOff>
      <xdr:row>29</xdr:row>
      <xdr:rowOff>0</xdr:rowOff>
    </xdr:from>
    <xdr:to>
      <xdr:col>24</xdr:col>
      <xdr:colOff>133351</xdr:colOff>
      <xdr:row>48</xdr:row>
      <xdr:rowOff>9525</xdr:rowOff>
    </xdr:to>
    <xdr:graphicFrame macro="">
      <xdr:nvGraphicFramePr>
        <xdr:cNvPr id="15414" name="Chart 2" title="Percent of campus undergrads in the CU Boulder College of Media, Communication, and Informati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29</xdr:row>
      <xdr:rowOff>0</xdr:rowOff>
    </xdr:from>
    <xdr:to>
      <xdr:col>7</xdr:col>
      <xdr:colOff>419100</xdr:colOff>
      <xdr:row>48</xdr:row>
      <xdr:rowOff>9525</xdr:rowOff>
    </xdr:to>
    <xdr:graphicFrame macro="">
      <xdr:nvGraphicFramePr>
        <xdr:cNvPr id="16437" name="Chart 1" title="Headcount in the CU Boulder College of Music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171450</xdr:colOff>
      <xdr:row>28</xdr:row>
      <xdr:rowOff>152400</xdr:rowOff>
    </xdr:from>
    <xdr:to>
      <xdr:col>18</xdr:col>
      <xdr:colOff>466725</xdr:colOff>
      <xdr:row>48</xdr:row>
      <xdr:rowOff>0</xdr:rowOff>
    </xdr:to>
    <xdr:graphicFrame macro="">
      <xdr:nvGraphicFramePr>
        <xdr:cNvPr id="16438" name="Chart 2" title="Percent of campus undergrads in the CU Boulder College of Music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29</xdr:row>
      <xdr:rowOff>142875</xdr:rowOff>
    </xdr:from>
    <xdr:to>
      <xdr:col>10</xdr:col>
      <xdr:colOff>314325</xdr:colOff>
      <xdr:row>48</xdr:row>
      <xdr:rowOff>152400</xdr:rowOff>
    </xdr:to>
    <xdr:graphicFrame macro="">
      <xdr:nvGraphicFramePr>
        <xdr:cNvPr id="2" name="Chart 1" title="Headcount in the CU Boulder School of Educati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247650</xdr:colOff>
      <xdr:row>29</xdr:row>
      <xdr:rowOff>104775</xdr:rowOff>
    </xdr:from>
    <xdr:to>
      <xdr:col>19</xdr:col>
      <xdr:colOff>209550</xdr:colOff>
      <xdr:row>48</xdr:row>
      <xdr:rowOff>114300</xdr:rowOff>
    </xdr:to>
    <xdr:graphicFrame macro="">
      <xdr:nvGraphicFramePr>
        <xdr:cNvPr id="3" name="Chart 2" title="Percent of Campus Undergrads in the CU Boulder School of Educati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0</xdr:rowOff>
    </xdr:from>
    <xdr:to>
      <xdr:col>7</xdr:col>
      <xdr:colOff>371475</xdr:colOff>
      <xdr:row>47</xdr:row>
      <xdr:rowOff>9525</xdr:rowOff>
    </xdr:to>
    <xdr:graphicFrame macro="">
      <xdr:nvGraphicFramePr>
        <xdr:cNvPr id="17461" name="Chart 1" title="Headcount in CU Boulder College of Arts and Sciences Plus Program of Environmental Design, School of Education, College of Media, Communication, and Information, and College of Music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28</xdr:row>
      <xdr:rowOff>0</xdr:rowOff>
    </xdr:from>
    <xdr:to>
      <xdr:col>19</xdr:col>
      <xdr:colOff>0</xdr:colOff>
      <xdr:row>47</xdr:row>
      <xdr:rowOff>9525</xdr:rowOff>
    </xdr:to>
    <xdr:graphicFrame macro="">
      <xdr:nvGraphicFramePr>
        <xdr:cNvPr id="17462" name="Chart 2" title="Percent of Campus Undergrads in CU Boulder College of Arts and Sciences Plus Program of Environmental Design, School of Education, College of Media, Communication, and Information, and College of Music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Colorado.ed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/>
  </sheetViews>
  <sheetFormatPr defaultRowHeight="13.2" x14ac:dyDescent="0.25"/>
  <cols>
    <col min="1" max="1" width="2.5546875" customWidth="1"/>
    <col min="2" max="2" width="15.44140625" customWidth="1"/>
    <col min="3" max="3" width="91.33203125" customWidth="1"/>
    <col min="4" max="12" width="8.6640625" customWidth="1"/>
  </cols>
  <sheetData>
    <row r="1" spans="1:13" ht="15.6" x14ac:dyDescent="0.3">
      <c r="A1" s="13" t="s">
        <v>52</v>
      </c>
      <c r="B1" s="13"/>
      <c r="C1" s="14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6" x14ac:dyDescent="0.3">
      <c r="A2" s="13"/>
      <c r="B2" s="13" t="s">
        <v>27</v>
      </c>
      <c r="C2" s="14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6" x14ac:dyDescent="0.3">
      <c r="A3" s="13"/>
      <c r="B3" s="13"/>
      <c r="C3" s="14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6" x14ac:dyDescent="0.3">
      <c r="A4" s="33" t="s">
        <v>63</v>
      </c>
      <c r="B4" s="13"/>
      <c r="C4" s="14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t="s">
        <v>53</v>
      </c>
      <c r="C5" s="7"/>
      <c r="D5" s="4"/>
      <c r="E5" s="4"/>
      <c r="F5" s="4"/>
      <c r="G5" s="4"/>
      <c r="H5" s="4"/>
      <c r="I5" s="4"/>
      <c r="J5" s="4"/>
      <c r="K5" s="4"/>
      <c r="L5" s="4"/>
    </row>
    <row r="6" spans="1:13" x14ac:dyDescent="0.25">
      <c r="A6" s="27" t="s">
        <v>54</v>
      </c>
      <c r="C6" s="8"/>
      <c r="D6" s="4"/>
      <c r="E6" s="4"/>
      <c r="F6" s="4"/>
      <c r="G6" s="4"/>
      <c r="H6" s="4"/>
      <c r="I6" s="4"/>
      <c r="J6" s="4"/>
      <c r="K6" s="4"/>
      <c r="L6" s="4"/>
    </row>
    <row r="7" spans="1:13" x14ac:dyDescent="0.25">
      <c r="A7" s="28" t="s">
        <v>55</v>
      </c>
      <c r="C7" s="7"/>
      <c r="D7" s="4"/>
      <c r="E7" s="4"/>
      <c r="F7" s="4"/>
      <c r="G7" s="4"/>
      <c r="H7" s="4"/>
      <c r="I7" s="4"/>
      <c r="J7" s="4"/>
      <c r="K7" s="4"/>
      <c r="L7" s="4"/>
    </row>
    <row r="8" spans="1:13" x14ac:dyDescent="0.25">
      <c r="C8" s="7"/>
      <c r="D8" s="4"/>
      <c r="E8" s="4"/>
      <c r="F8" s="4"/>
      <c r="G8" s="4"/>
      <c r="H8" s="4"/>
      <c r="I8" s="4"/>
      <c r="J8" s="4"/>
      <c r="K8" s="4"/>
      <c r="L8" s="4"/>
    </row>
    <row r="9" spans="1:13" ht="19.5" customHeight="1" x14ac:dyDescent="0.25">
      <c r="A9" s="34" t="s">
        <v>61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3" x14ac:dyDescent="0.25">
      <c r="A10" s="34"/>
      <c r="B10" s="3" t="s">
        <v>60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3" x14ac:dyDescent="0.25">
      <c r="A11" s="3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ht="20.25" customHeight="1" x14ac:dyDescent="0.25">
      <c r="A12" s="27" t="s">
        <v>56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3" ht="20.25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3" ht="20.25" customHeight="1" x14ac:dyDescent="0.25">
      <c r="A14" s="9" t="s">
        <v>15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3" x14ac:dyDescent="0.25">
      <c r="B15" t="s">
        <v>4</v>
      </c>
      <c r="C15" s="6" t="s">
        <v>16</v>
      </c>
      <c r="D15" s="3"/>
      <c r="E15" s="3"/>
      <c r="F15" s="3"/>
      <c r="G15" s="3"/>
      <c r="H15" s="3"/>
      <c r="I15" s="3"/>
      <c r="J15" s="3"/>
      <c r="K15" s="3"/>
      <c r="L15" s="3"/>
    </row>
    <row r="16" spans="1:13" x14ac:dyDescent="0.25">
      <c r="B16" t="s">
        <v>5</v>
      </c>
      <c r="C16" s="6" t="s">
        <v>17</v>
      </c>
      <c r="D16" s="3"/>
      <c r="E16" s="3"/>
      <c r="F16" s="3"/>
      <c r="G16" s="3"/>
      <c r="H16" s="3"/>
      <c r="I16" s="3"/>
      <c r="J16" s="3"/>
      <c r="K16" s="3"/>
      <c r="L16" s="3"/>
    </row>
    <row r="17" spans="1:12" ht="15.75" customHeight="1" x14ac:dyDescent="0.25">
      <c r="B17" t="s">
        <v>6</v>
      </c>
      <c r="C17" s="6" t="s">
        <v>36</v>
      </c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B18" t="s">
        <v>7</v>
      </c>
      <c r="C18" s="6" t="s">
        <v>35</v>
      </c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5">
      <c r="B19" t="s">
        <v>10</v>
      </c>
      <c r="C19" s="6" t="s">
        <v>18</v>
      </c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5">
      <c r="B20" t="s">
        <v>11</v>
      </c>
      <c r="C20" s="8" t="s">
        <v>19</v>
      </c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B21" t="s">
        <v>12</v>
      </c>
      <c r="C21" s="8" t="s">
        <v>12</v>
      </c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B22" t="s">
        <v>31</v>
      </c>
      <c r="C22" s="8" t="s">
        <v>33</v>
      </c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C23" s="7"/>
      <c r="D23" s="4"/>
      <c r="E23" s="4"/>
      <c r="F23" s="4"/>
      <c r="G23" s="4"/>
      <c r="H23" s="4"/>
      <c r="I23" s="4"/>
      <c r="J23" s="4"/>
      <c r="K23" s="4"/>
      <c r="L23" s="4"/>
    </row>
    <row r="24" spans="1:12" ht="21" customHeight="1" x14ac:dyDescent="0.25">
      <c r="A24" s="9" t="s">
        <v>28</v>
      </c>
      <c r="C24" s="7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B25" t="s">
        <v>29</v>
      </c>
      <c r="C25" s="7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B26" t="s">
        <v>62</v>
      </c>
      <c r="C26" s="7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B27" t="s">
        <v>44</v>
      </c>
      <c r="C27" s="8" t="s">
        <v>45</v>
      </c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B28" t="s">
        <v>46</v>
      </c>
      <c r="C28" s="19" t="s">
        <v>50</v>
      </c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C30" s="7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C31" s="7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C32" s="5"/>
    </row>
  </sheetData>
  <phoneticPr fontId="4" type="noConversion"/>
  <hyperlinks>
    <hyperlink ref="A7" r:id="rId1"/>
  </hyperlinks>
  <pageMargins left="0.75" right="0.75" top="1" bottom="1" header="0.5" footer="0.5"/>
  <pageSetup orientation="landscape" r:id="rId2"/>
  <headerFooter alignWithMargins="0">
    <oddHeader>&amp;LCU-Boulder undergraduate colleges&amp;C&amp;A&amp;RFall headcount by type over time</oddHeader>
    <oddFooter>&amp;LPBA:L:\ir\reports\time\enttype&amp;C&amp;A  
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1:AL27"/>
  <sheetViews>
    <sheetView workbookViewId="0">
      <pane xSplit="1" ySplit="1" topLeftCell="B2" activePane="bottomRight" state="frozen"/>
      <selection activeCell="U2" sqref="U2"/>
      <selection pane="topRight" activeCell="U2" sqref="U2"/>
      <selection pane="bottomLeft" activeCell="U2" sqref="U2"/>
      <selection pane="bottomRight"/>
    </sheetView>
  </sheetViews>
  <sheetFormatPr defaultRowHeight="13.2" x14ac:dyDescent="0.25"/>
  <cols>
    <col min="1" max="1" width="15.88671875" customWidth="1"/>
    <col min="2" max="2" width="7.44140625" customWidth="1"/>
    <col min="3" max="35" width="7.6640625" customWidth="1"/>
    <col min="38" max="38" width="9.109375" style="11"/>
  </cols>
  <sheetData>
    <row r="1" spans="1:35" x14ac:dyDescent="0.25">
      <c r="A1" s="9" t="s">
        <v>9</v>
      </c>
      <c r="B1" s="9" t="s">
        <v>8</v>
      </c>
      <c r="C1" s="10">
        <f>Input!C4</f>
        <v>1991</v>
      </c>
      <c r="D1" s="10">
        <f>Input!D4</f>
        <v>1992</v>
      </c>
      <c r="E1" s="10">
        <f>Input!E4</f>
        <v>1993</v>
      </c>
      <c r="F1" s="10">
        <f>Input!F4</f>
        <v>1994</v>
      </c>
      <c r="G1" s="10">
        <f>Input!G4</f>
        <v>1995</v>
      </c>
      <c r="H1" s="10">
        <f>Input!H4</f>
        <v>1996</v>
      </c>
      <c r="I1" s="10">
        <f>Input!I4</f>
        <v>1997</v>
      </c>
      <c r="J1" s="10">
        <f>Input!J4</f>
        <v>1998</v>
      </c>
      <c r="K1" s="10">
        <f>Input!K4</f>
        <v>1999</v>
      </c>
      <c r="L1" s="10">
        <f>Input!L4</f>
        <v>2000</v>
      </c>
      <c r="M1" s="10">
        <f>Input!M4</f>
        <v>2001</v>
      </c>
      <c r="N1" s="10">
        <f>Input!N4</f>
        <v>2002</v>
      </c>
      <c r="O1" s="10">
        <f>Input!O4</f>
        <v>2003</v>
      </c>
      <c r="P1" s="10">
        <f>Input!P4</f>
        <v>2004</v>
      </c>
      <c r="Q1" s="10">
        <f>Input!Q4</f>
        <v>2005</v>
      </c>
      <c r="R1" s="10">
        <f>Input!R4</f>
        <v>2006</v>
      </c>
      <c r="S1" s="10">
        <f>Input!S4</f>
        <v>2007</v>
      </c>
      <c r="T1" s="10">
        <f>Input!T4</f>
        <v>2008</v>
      </c>
      <c r="U1" s="10">
        <f>Input!U4</f>
        <v>2009</v>
      </c>
      <c r="V1" s="10">
        <f>Input!V4</f>
        <v>2010</v>
      </c>
      <c r="W1" s="10">
        <f>Input!W4</f>
        <v>2011</v>
      </c>
      <c r="X1" s="10">
        <f>Input!X4</f>
        <v>2012</v>
      </c>
      <c r="Y1" s="10">
        <f>Input!Y4</f>
        <v>2013</v>
      </c>
      <c r="Z1" s="10">
        <f>Input!Z4</f>
        <v>2014</v>
      </c>
      <c r="AA1" s="10">
        <f>Input!AA4</f>
        <v>2015</v>
      </c>
      <c r="AB1" s="10">
        <f>Input!AB4</f>
        <v>2016</v>
      </c>
      <c r="AC1" s="10">
        <f>Input!AC4</f>
        <v>2017</v>
      </c>
      <c r="AD1" s="10">
        <f>Input!AD4</f>
        <v>2018</v>
      </c>
      <c r="AE1" s="10">
        <f>Input!AE4</f>
        <v>2019</v>
      </c>
      <c r="AF1" s="10">
        <f>Input!AF4</f>
        <v>2020</v>
      </c>
      <c r="AG1" s="10">
        <f>Input!AG4</f>
        <v>2021</v>
      </c>
      <c r="AH1" s="10">
        <f>Input!AH4</f>
        <v>2022</v>
      </c>
      <c r="AI1" s="10">
        <f>Input!AI4</f>
        <v>2023</v>
      </c>
    </row>
    <row r="2" spans="1:35" x14ac:dyDescent="0.25">
      <c r="A2" t="s">
        <v>4</v>
      </c>
      <c r="B2" s="12" t="s">
        <v>26</v>
      </c>
      <c r="C2" s="3">
        <f>+Input!C5+Input!C30+Input!C35+Input!C40</f>
        <v>2544</v>
      </c>
      <c r="D2" s="3">
        <f>+Input!D5+Input!D30+Input!D35+Input!D40</f>
        <v>2712</v>
      </c>
      <c r="E2" s="3">
        <f>+Input!E5+Input!E30+Input!E35+Input!E40</f>
        <v>2572</v>
      </c>
      <c r="F2" s="3">
        <f>+Input!F5+Input!F30+Input!F35+Input!F40</f>
        <v>2714</v>
      </c>
      <c r="G2" s="3">
        <f>+Input!G5+Input!G30+Input!G35+Input!G40</f>
        <v>3249</v>
      </c>
      <c r="H2" s="3">
        <f>+Input!H5+Input!H30+Input!H35+Input!H40</f>
        <v>3016</v>
      </c>
      <c r="I2" s="3">
        <f>+Input!I5+Input!I30+Input!I35+Input!I40</f>
        <v>3200</v>
      </c>
      <c r="J2" s="3">
        <f>+Input!J5+Input!J30+Input!J35+Input!J40</f>
        <v>3186</v>
      </c>
      <c r="K2" s="3">
        <f>+Input!K5+Input!K30+Input!K35+Input!K40</f>
        <v>3406</v>
      </c>
      <c r="L2" s="3">
        <f>+Input!L5+Input!L30+Input!L35+Input!L40</f>
        <v>3820</v>
      </c>
      <c r="M2" s="3">
        <f>+Input!M5+Input!M30+Input!M35+Input!M40</f>
        <v>3707</v>
      </c>
      <c r="N2" s="3">
        <f>+Input!N5+Input!N30+Input!N35+Input!N40</f>
        <v>3989</v>
      </c>
      <c r="O2" s="3">
        <f>+Input!O5+Input!O30+Input!O35+Input!O40</f>
        <v>4246</v>
      </c>
      <c r="P2" s="3">
        <f>+Input!P5+Input!P30+Input!P35+Input!P40</f>
        <v>3781</v>
      </c>
      <c r="Q2" s="3">
        <f>+Input!Q5+Input!Q30+Input!Q35+Input!Q40</f>
        <v>3605</v>
      </c>
      <c r="R2" s="3">
        <f>+Input!R5+Input!R30+Input!R35+Input!R40</f>
        <v>4298</v>
      </c>
      <c r="S2" s="3">
        <f>+Input!S5+Input!S30+Input!S35+Input!S40</f>
        <v>4122</v>
      </c>
      <c r="T2" s="3">
        <f>+Input!T5+Input!T30+Input!T35+Input!T40</f>
        <v>4328</v>
      </c>
      <c r="U2" s="3">
        <f>+Input!U5+Input!U30+Input!U35+Input!U40</f>
        <v>4182</v>
      </c>
      <c r="V2" s="3">
        <f>+Input!V5+Input!V30+Input!V35+Input!V40</f>
        <v>3844</v>
      </c>
      <c r="W2" s="3">
        <f>+Input!W5+Input!W30+Input!W35+Input!W40</f>
        <v>4217</v>
      </c>
      <c r="X2" s="3">
        <f>+Input!X5+Input!X30+Input!X35+Input!X40</f>
        <v>3991</v>
      </c>
      <c r="Y2" s="3">
        <f>+Input!Y5+Input!Y30+Input!Y35+Input!Y40</f>
        <v>4293</v>
      </c>
      <c r="Z2" s="3">
        <f>+Input!Z5+Input!Z30+Input!Z35+Input!Z40</f>
        <v>4238</v>
      </c>
      <c r="AA2" s="3">
        <f>+Input!AA5+Input!AA30+Input!AA35+Input!AA40</f>
        <v>4664</v>
      </c>
      <c r="AB2" s="3">
        <f>+Input!AB5+Input!AB30+Input!AB35+Input!AB40</f>
        <v>4796</v>
      </c>
      <c r="AC2" s="3">
        <f>+Input!AC5+Input!AC30+Input!AC35+Input!AC40</f>
        <v>5119</v>
      </c>
      <c r="AD2" s="3">
        <f>+Input!AD5+Input!AD30+Input!AD35+Input!AD40</f>
        <v>5129</v>
      </c>
      <c r="AE2" s="3">
        <f>+Input!AE5+Input!AE30+Input!AE35+Input!AE40+Input!AE15</f>
        <v>5435</v>
      </c>
      <c r="AF2" s="3">
        <f>+Input!AF5+Input!AF30+Input!AF35+Input!AF40+Input!AF15</f>
        <v>4492</v>
      </c>
      <c r="AG2" s="3">
        <f>+Input!AG5+Input!AG30+Input!AG35+Input!AG40+Input!AG15</f>
        <v>5051</v>
      </c>
      <c r="AH2" s="3">
        <f>+Input!AH5+Input!AH30+Input!AH35+Input!AH40+Input!AH15</f>
        <v>5300</v>
      </c>
      <c r="AI2" s="3">
        <f>+Input!AI5+Input!AI30+Input!AI35+Input!AI40+Input!AI15</f>
        <v>5678</v>
      </c>
    </row>
    <row r="3" spans="1:35" x14ac:dyDescent="0.25">
      <c r="A3" t="s">
        <v>5</v>
      </c>
      <c r="B3" s="12" t="s">
        <v>26</v>
      </c>
      <c r="C3" s="3">
        <f>+Input!C6+Input!C31+Input!C36+Input!C41</f>
        <v>1493</v>
      </c>
      <c r="D3" s="3">
        <f>+Input!D6+Input!D31+Input!D36+Input!D41</f>
        <v>1214</v>
      </c>
      <c r="E3" s="3">
        <f>+Input!E6+Input!E31+Input!E36+Input!E41</f>
        <v>1451</v>
      </c>
      <c r="F3" s="3">
        <f>+Input!F6+Input!F31+Input!F36+Input!F41</f>
        <v>1424</v>
      </c>
      <c r="G3" s="3">
        <f>+Input!G6+Input!G31+Input!G36+Input!G41</f>
        <v>1154</v>
      </c>
      <c r="H3" s="3">
        <f>+Input!H6+Input!H31+Input!H36+Input!H41</f>
        <v>1223</v>
      </c>
      <c r="I3" s="3">
        <f>+Input!I6+Input!I31+Input!I36+Input!I41</f>
        <v>1245</v>
      </c>
      <c r="J3" s="3">
        <f>+Input!J6+Input!J31+Input!J36+Input!J41</f>
        <v>1124</v>
      </c>
      <c r="K3" s="3">
        <f>+Input!K6+Input!K31+Input!K36+Input!K41</f>
        <v>1207</v>
      </c>
      <c r="L3" s="3">
        <f>+Input!L6+Input!L31+Input!L36+Input!L41</f>
        <v>1127</v>
      </c>
      <c r="M3" s="3">
        <f>+Input!M6+Input!M31+Input!M36+Input!M41</f>
        <v>1141</v>
      </c>
      <c r="N3" s="3">
        <f>+Input!N6+Input!N31+Input!N36+Input!N41</f>
        <v>1197</v>
      </c>
      <c r="O3" s="3">
        <f>+Input!O6+Input!O31+Input!O36+Input!O41</f>
        <v>1251</v>
      </c>
      <c r="P3" s="3">
        <f>+Input!P6+Input!P31+Input!P36+Input!P41</f>
        <v>1165</v>
      </c>
      <c r="Q3" s="3">
        <f>+Input!Q6+Input!Q31+Input!Q36+Input!Q41</f>
        <v>1061</v>
      </c>
      <c r="R3" s="3">
        <f>+Input!R6+Input!R31+Input!R36+Input!R41</f>
        <v>1008</v>
      </c>
      <c r="S3" s="3">
        <f>+Input!S6+Input!S31+Input!S36+Input!S41</f>
        <v>1128</v>
      </c>
      <c r="T3" s="3">
        <f>+Input!T6+Input!T31+Input!T36+Input!T41</f>
        <v>1133</v>
      </c>
      <c r="U3" s="3">
        <f>+Input!U6+Input!U31+Input!U36+Input!U41</f>
        <v>1171</v>
      </c>
      <c r="V3" s="3">
        <f>+Input!V6+Input!V31+Input!V36+Input!V41</f>
        <v>978</v>
      </c>
      <c r="W3" s="3">
        <f>+Input!W6+Input!W31+Input!W36+Input!W41</f>
        <v>1080</v>
      </c>
      <c r="X3" s="3">
        <f>+Input!X6+Input!X31+Input!X36+Input!X41</f>
        <v>972</v>
      </c>
      <c r="Y3" s="3">
        <f>+Input!Y6+Input!Y31+Input!Y36+Input!Y41</f>
        <v>1087</v>
      </c>
      <c r="Z3" s="3">
        <f>+Input!Z6+Input!Z31+Input!Z36+Input!Z41</f>
        <v>1041</v>
      </c>
      <c r="AA3" s="3">
        <f>+Input!AA6+Input!AA31+Input!AA36+Input!AA41</f>
        <v>896</v>
      </c>
      <c r="AB3" s="3">
        <f>+Input!AB6+Input!AB31+Input!AB36+Input!AB41</f>
        <v>943</v>
      </c>
      <c r="AC3" s="3">
        <f>+Input!AC6+Input!AC31+Input!AC36+Input!AC41</f>
        <v>1097</v>
      </c>
      <c r="AD3" s="3">
        <f>+Input!AD6+Input!AD31+Input!AD36+Input!AD41</f>
        <v>1185</v>
      </c>
      <c r="AE3" s="3">
        <f>+Input!AE6+Input!AE31+Input!AE36+Input!AE41+Input!AE16</f>
        <v>1169</v>
      </c>
      <c r="AF3" s="3">
        <f>+Input!AF6+Input!AF31+Input!AF36+Input!AF41+Input!AF16</f>
        <v>964</v>
      </c>
      <c r="AG3" s="3">
        <f>+Input!AG6+Input!AG31+Input!AG36+Input!AG41+Input!AG16</f>
        <v>1030</v>
      </c>
      <c r="AH3" s="3">
        <f>+Input!AH6+Input!AH31+Input!AH36+Input!AH41+Input!AH16</f>
        <v>951</v>
      </c>
      <c r="AI3" s="3">
        <f>+Input!AI6+Input!AI31+Input!AI36+Input!AI41+Input!AI16</f>
        <v>996</v>
      </c>
    </row>
    <row r="4" spans="1:35" x14ac:dyDescent="0.25">
      <c r="A4" t="s">
        <v>6</v>
      </c>
      <c r="B4" s="12" t="s">
        <v>26</v>
      </c>
      <c r="C4" s="3">
        <f>+Input!C7+Input!C32+Input!C37+Input!C42</f>
        <v>427</v>
      </c>
      <c r="D4" s="3">
        <f>+Input!D7+Input!D32+Input!D37+Input!D42</f>
        <v>479</v>
      </c>
      <c r="E4" s="3">
        <f>+Input!E7+Input!E32+Input!E37+Input!E42</f>
        <v>387</v>
      </c>
      <c r="F4" s="3">
        <f>+Input!F7+Input!F32+Input!F37+Input!F42</f>
        <v>423</v>
      </c>
      <c r="G4" s="3">
        <f>+Input!G7+Input!G32+Input!G37+Input!G42</f>
        <v>392</v>
      </c>
      <c r="H4" s="3">
        <f>+Input!H7+Input!H32+Input!H37+Input!H42</f>
        <v>467</v>
      </c>
      <c r="I4" s="3">
        <f>+Input!I7+Input!I32+Input!I37+Input!I42</f>
        <v>394</v>
      </c>
      <c r="J4" s="3">
        <f>+Input!J7+Input!J32+Input!J37+Input!J42</f>
        <v>391</v>
      </c>
      <c r="K4" s="3">
        <f>+Input!K7+Input!K32+Input!K37+Input!K42</f>
        <v>429</v>
      </c>
      <c r="L4" s="3">
        <f>+Input!L7+Input!L32+Input!L37+Input!L42</f>
        <v>617</v>
      </c>
      <c r="M4" s="3">
        <f>+Input!M7+Input!M32+Input!M37+Input!M42</f>
        <v>513</v>
      </c>
      <c r="N4" s="3">
        <f>+Input!N7+Input!N32+Input!N37+Input!N42</f>
        <v>601</v>
      </c>
      <c r="O4" s="3">
        <f>+Input!O7+Input!O32+Input!O37+Input!O42</f>
        <v>513</v>
      </c>
      <c r="P4" s="3">
        <f>+Input!P7+Input!P32+Input!P37+Input!P42</f>
        <v>507</v>
      </c>
      <c r="Q4" s="3">
        <f>+Input!Q7+Input!Q32+Input!Q37+Input!Q42</f>
        <v>495</v>
      </c>
      <c r="R4" s="3">
        <f>+Input!R7+Input!R32+Input!R37+Input!R42</f>
        <v>523</v>
      </c>
      <c r="S4" s="3">
        <f>+Input!S7+Input!S32+Input!S37+Input!S42</f>
        <v>478</v>
      </c>
      <c r="T4" s="3">
        <f>+Input!T7+Input!T32+Input!T37+Input!T42</f>
        <v>521</v>
      </c>
      <c r="U4" s="3">
        <f>+Input!U7+Input!U32+Input!U37+Input!U42</f>
        <v>571</v>
      </c>
      <c r="V4" s="3">
        <f>+Input!V7+Input!V32+Input!V37+Input!V42</f>
        <v>574</v>
      </c>
      <c r="W4" s="3">
        <f>+Input!W7+Input!W32+Input!W37+Input!W42</f>
        <v>527</v>
      </c>
      <c r="X4" s="3">
        <f>+Input!X7+Input!X32+Input!X37+Input!X42</f>
        <v>485</v>
      </c>
      <c r="Y4" s="3">
        <f>+Input!Y7+Input!Y32+Input!Y37+Input!Y42</f>
        <v>405</v>
      </c>
      <c r="Z4" s="3">
        <f>+Input!Z7+Input!Z32+Input!Z37+Input!Z42</f>
        <v>439</v>
      </c>
      <c r="AA4" s="3">
        <f>+Input!AA7+Input!AA32+Input!AA37+Input!AA42</f>
        <v>429</v>
      </c>
      <c r="AB4" s="3">
        <f>+Input!AB7+Input!AB32+Input!AB37+Input!AB42</f>
        <v>668</v>
      </c>
      <c r="AC4" s="3">
        <f>+Input!AC7+Input!AC32+Input!AC37+Input!AC42</f>
        <v>671</v>
      </c>
      <c r="AD4" s="3">
        <f>+Input!AD7+Input!AD32+Input!AD37+Input!AD42</f>
        <v>925</v>
      </c>
      <c r="AE4" s="3">
        <f>+Input!AE7+Input!AE32+Input!AE37+Input!AE42+Input!AE17</f>
        <v>789</v>
      </c>
      <c r="AF4" s="3">
        <f>+Input!AF7+Input!AF32+Input!AF37+Input!AF42+Input!AF17</f>
        <v>887</v>
      </c>
      <c r="AG4" s="3">
        <f>+Input!AG7+Input!AG32+Input!AG37+Input!AG42+Input!AG17</f>
        <v>1096</v>
      </c>
      <c r="AH4" s="3">
        <f>+Input!AH7+Input!AH32+Input!AH37+Input!AH42+Input!AH17</f>
        <v>1196</v>
      </c>
      <c r="AI4" s="3">
        <f>+Input!AI7+Input!AI32+Input!AI37+Input!AI42+Input!AI17</f>
        <v>1340</v>
      </c>
    </row>
    <row r="5" spans="1:35" x14ac:dyDescent="0.25">
      <c r="A5" t="s">
        <v>7</v>
      </c>
      <c r="B5" s="12" t="s">
        <v>26</v>
      </c>
      <c r="C5" s="3">
        <f>+Input!C8+Input!C33+Input!C38+Input!C43</f>
        <v>10793</v>
      </c>
      <c r="D5" s="3">
        <f>+Input!D8+Input!D33+Input!D38+Input!D43</f>
        <v>10549</v>
      </c>
      <c r="E5" s="3">
        <f>+Input!E8+Input!E33+Input!E38+Input!E43</f>
        <v>10518</v>
      </c>
      <c r="F5" s="3">
        <f>+Input!F8+Input!F33+Input!F38+Input!F43</f>
        <v>10288</v>
      </c>
      <c r="G5" s="3">
        <f>+Input!G8+Input!G33+Input!G38+Input!G43</f>
        <v>10059</v>
      </c>
      <c r="H5" s="3">
        <f>+Input!H8+Input!H33+Input!H38+Input!H43</f>
        <v>10311</v>
      </c>
      <c r="I5" s="3">
        <f>+Input!I8+Input!I33+Input!I38+Input!I43</f>
        <v>10546</v>
      </c>
      <c r="J5" s="3">
        <f>+Input!J8+Input!J33+Input!J38+Input!J43</f>
        <v>10613</v>
      </c>
      <c r="K5" s="3">
        <f>+Input!K8+Input!K33+Input!K38+Input!K43</f>
        <v>10543</v>
      </c>
      <c r="L5" s="3">
        <f>+Input!L8+Input!L33+Input!L38+Input!L43</f>
        <v>10580</v>
      </c>
      <c r="M5" s="3">
        <f>+Input!M8+Input!M33+Input!M38+Input!M43</f>
        <v>11187</v>
      </c>
      <c r="N5" s="3">
        <f>+Input!N8+Input!N33+Input!N38+Input!N43</f>
        <v>11657</v>
      </c>
      <c r="O5" s="3">
        <f>+Input!O8+Input!O33+Input!O38+Input!O43</f>
        <v>12478</v>
      </c>
      <c r="P5" s="3">
        <f>+Input!P8+Input!P33+Input!P38+Input!P43</f>
        <v>12983</v>
      </c>
      <c r="Q5" s="3">
        <f>+Input!Q8+Input!Q33+Input!Q38+Input!Q43</f>
        <v>12736</v>
      </c>
      <c r="R5" s="3">
        <f>+Input!R8+Input!R33+Input!R38+Input!R43</f>
        <v>12423</v>
      </c>
      <c r="S5" s="3">
        <f>+Input!S8+Input!S33+Input!S38+Input!S43</f>
        <v>12504</v>
      </c>
      <c r="T5" s="3">
        <f>+Input!T8+Input!T33+Input!T38+Input!T43</f>
        <v>12843</v>
      </c>
      <c r="U5" s="3">
        <f>+Input!U8+Input!U33+Input!U38+Input!U43</f>
        <v>13322</v>
      </c>
      <c r="V5" s="3">
        <f>+Input!V8+Input!V33+Input!V38+Input!V43</f>
        <v>13431</v>
      </c>
      <c r="W5" s="3">
        <f>+Input!W8+Input!W33+Input!W38+Input!W43</f>
        <v>12851</v>
      </c>
      <c r="X5" s="3">
        <f>+Input!X8+Input!X33+Input!X38+Input!X43</f>
        <v>12456</v>
      </c>
      <c r="Y5" s="3">
        <f>+Input!Y8+Input!Y33+Input!Y38+Input!Y43</f>
        <v>12025</v>
      </c>
      <c r="Z5" s="3">
        <f>+Input!Z8+Input!Z33+Input!Z38+Input!Z43</f>
        <v>12025</v>
      </c>
      <c r="AA5" s="3">
        <f>+Input!AA8+Input!AA33+Input!AA38+Input!AA43</f>
        <v>10890</v>
      </c>
      <c r="AB5" s="3">
        <f>+Input!AB8+Input!AB33+Input!AB38+Input!AB43</f>
        <v>12065</v>
      </c>
      <c r="AC5" s="3">
        <f>+Input!AC8+Input!AC33+Input!AC38+Input!AC43</f>
        <v>12453</v>
      </c>
      <c r="AD5" s="3">
        <f>+Input!AD8+Input!AD33+Input!AD38+Input!AD43</f>
        <v>12744</v>
      </c>
      <c r="AE5" s="3">
        <f>+Input!AE8+Input!AE33+Input!AE38+Input!AE43+Input!AE18</f>
        <v>13120</v>
      </c>
      <c r="AF5" s="3">
        <f>+Input!AF8+Input!AF33+Input!AF38+Input!AF43+Input!AF18</f>
        <v>13135</v>
      </c>
      <c r="AG5" s="3">
        <f>+Input!AG8+Input!AG33+Input!AG38+Input!AG43+Input!AG18</f>
        <v>12439</v>
      </c>
      <c r="AH5" s="3">
        <f>+Input!AH8+Input!AH33+Input!AH38+Input!AH43+Input!AH18</f>
        <v>12122</v>
      </c>
      <c r="AI5" s="3">
        <f>+Input!AI8+Input!AI33+Input!AI38+Input!AI43+Input!AI18</f>
        <v>12245</v>
      </c>
    </row>
    <row r="6" spans="1:35" x14ac:dyDescent="0.25">
      <c r="A6" t="s">
        <v>10</v>
      </c>
      <c r="C6" s="3">
        <f>+C2+C3</f>
        <v>4037</v>
      </c>
      <c r="D6" s="3">
        <f t="shared" ref="D6:P6" si="0">+D2+D3</f>
        <v>3926</v>
      </c>
      <c r="E6" s="3">
        <f t="shared" si="0"/>
        <v>4023</v>
      </c>
      <c r="F6" s="3">
        <f t="shared" si="0"/>
        <v>4138</v>
      </c>
      <c r="G6" s="3">
        <f t="shared" si="0"/>
        <v>4403</v>
      </c>
      <c r="H6" s="3">
        <f t="shared" si="0"/>
        <v>4239</v>
      </c>
      <c r="I6" s="3">
        <f t="shared" si="0"/>
        <v>4445</v>
      </c>
      <c r="J6" s="3">
        <f t="shared" si="0"/>
        <v>4310</v>
      </c>
      <c r="K6" s="3">
        <f t="shared" si="0"/>
        <v>4613</v>
      </c>
      <c r="L6" s="3">
        <f t="shared" si="0"/>
        <v>4947</v>
      </c>
      <c r="M6" s="3">
        <f t="shared" si="0"/>
        <v>4848</v>
      </c>
      <c r="N6" s="3">
        <f t="shared" si="0"/>
        <v>5186</v>
      </c>
      <c r="O6" s="3">
        <f t="shared" si="0"/>
        <v>5497</v>
      </c>
      <c r="P6" s="3">
        <f t="shared" si="0"/>
        <v>4946</v>
      </c>
      <c r="Q6" s="3">
        <f t="shared" ref="Q6:AI6" si="1">+Q2+Q3</f>
        <v>4666</v>
      </c>
      <c r="R6" s="3">
        <f t="shared" si="1"/>
        <v>5306</v>
      </c>
      <c r="S6" s="3">
        <f t="shared" si="1"/>
        <v>5250</v>
      </c>
      <c r="T6" s="3">
        <f t="shared" si="1"/>
        <v>5461</v>
      </c>
      <c r="U6" s="3">
        <f t="shared" si="1"/>
        <v>5353</v>
      </c>
      <c r="V6" s="3">
        <f t="shared" ref="V6:AA6" si="2">+V2+V3</f>
        <v>4822</v>
      </c>
      <c r="W6" s="3">
        <f t="shared" si="2"/>
        <v>5297</v>
      </c>
      <c r="X6" s="3">
        <f t="shared" si="2"/>
        <v>4963</v>
      </c>
      <c r="Y6" s="3">
        <f t="shared" si="2"/>
        <v>5380</v>
      </c>
      <c r="Z6" s="3">
        <f t="shared" si="2"/>
        <v>5279</v>
      </c>
      <c r="AA6" s="3">
        <f t="shared" si="2"/>
        <v>5560</v>
      </c>
      <c r="AB6" s="3">
        <f t="shared" ref="AB6:AD6" si="3">+AB2+AB3</f>
        <v>5739</v>
      </c>
      <c r="AC6" s="3">
        <f t="shared" si="3"/>
        <v>6216</v>
      </c>
      <c r="AD6" s="3">
        <f t="shared" si="3"/>
        <v>6314</v>
      </c>
      <c r="AE6" s="3">
        <f t="shared" ref="AE6:AF6" si="4">+AE2+AE3</f>
        <v>6604</v>
      </c>
      <c r="AF6" s="3">
        <f t="shared" si="4"/>
        <v>5456</v>
      </c>
      <c r="AG6" s="3">
        <f t="shared" ref="AG6:AH6" si="5">+AG2+AG3</f>
        <v>6081</v>
      </c>
      <c r="AH6" s="3">
        <f t="shared" si="5"/>
        <v>6251</v>
      </c>
      <c r="AI6" s="3">
        <f t="shared" si="1"/>
        <v>6674</v>
      </c>
    </row>
    <row r="7" spans="1:35" x14ac:dyDescent="0.25">
      <c r="A7" t="s">
        <v>11</v>
      </c>
      <c r="C7" s="3">
        <f t="shared" ref="C7:S8" si="6">+C6+C4</f>
        <v>4464</v>
      </c>
      <c r="D7" s="3">
        <f t="shared" si="6"/>
        <v>4405</v>
      </c>
      <c r="E7" s="3">
        <f t="shared" si="6"/>
        <v>4410</v>
      </c>
      <c r="F7" s="3">
        <f t="shared" si="6"/>
        <v>4561</v>
      </c>
      <c r="G7" s="3">
        <f t="shared" si="6"/>
        <v>4795</v>
      </c>
      <c r="H7" s="3">
        <f t="shared" si="6"/>
        <v>4706</v>
      </c>
      <c r="I7" s="3">
        <f t="shared" si="6"/>
        <v>4839</v>
      </c>
      <c r="J7" s="3">
        <f t="shared" si="6"/>
        <v>4701</v>
      </c>
      <c r="K7" s="3">
        <f t="shared" si="6"/>
        <v>5042</v>
      </c>
      <c r="L7" s="3">
        <f t="shared" si="6"/>
        <v>5564</v>
      </c>
      <c r="M7" s="3">
        <f t="shared" si="6"/>
        <v>5361</v>
      </c>
      <c r="N7" s="3">
        <f t="shared" si="6"/>
        <v>5787</v>
      </c>
      <c r="O7" s="3">
        <f t="shared" si="6"/>
        <v>6010</v>
      </c>
      <c r="P7" s="3">
        <f t="shared" si="6"/>
        <v>5453</v>
      </c>
      <c r="Q7" s="3">
        <f t="shared" si="6"/>
        <v>5161</v>
      </c>
      <c r="R7" s="3">
        <f t="shared" si="6"/>
        <v>5829</v>
      </c>
      <c r="S7" s="3">
        <f t="shared" si="6"/>
        <v>5728</v>
      </c>
      <c r="T7" s="3">
        <f t="shared" ref="T7:AI8" si="7">+T6+T4</f>
        <v>5982</v>
      </c>
      <c r="U7" s="3">
        <f t="shared" si="7"/>
        <v>5924</v>
      </c>
      <c r="V7" s="3">
        <f t="shared" ref="V7:X8" si="8">+V6+V4</f>
        <v>5396</v>
      </c>
      <c r="W7" s="3">
        <f t="shared" si="8"/>
        <v>5824</v>
      </c>
      <c r="X7" s="3">
        <f t="shared" si="8"/>
        <v>5448</v>
      </c>
      <c r="Y7" s="3">
        <f t="shared" ref="Y7:Z7" si="9">+Y6+Y4</f>
        <v>5785</v>
      </c>
      <c r="Z7" s="3">
        <f t="shared" si="9"/>
        <v>5718</v>
      </c>
      <c r="AA7" s="3">
        <f t="shared" ref="AA7:AB7" si="10">+AA6+AA4</f>
        <v>5989</v>
      </c>
      <c r="AB7" s="3">
        <f t="shared" si="10"/>
        <v>6407</v>
      </c>
      <c r="AC7" s="3">
        <f t="shared" ref="AC7:AD7" si="11">+AC6+AC4</f>
        <v>6887</v>
      </c>
      <c r="AD7" s="3">
        <f t="shared" si="11"/>
        <v>7239</v>
      </c>
      <c r="AE7" s="3">
        <f t="shared" ref="AE7:AF7" si="12">+AE6+AE4</f>
        <v>7393</v>
      </c>
      <c r="AF7" s="3">
        <f t="shared" si="12"/>
        <v>6343</v>
      </c>
      <c r="AG7" s="3">
        <f t="shared" ref="AG7:AH7" si="13">+AG6+AG4</f>
        <v>7177</v>
      </c>
      <c r="AH7" s="3">
        <f t="shared" si="13"/>
        <v>7447</v>
      </c>
      <c r="AI7" s="3">
        <f t="shared" si="7"/>
        <v>8014</v>
      </c>
    </row>
    <row r="8" spans="1:35" x14ac:dyDescent="0.25">
      <c r="A8" t="s">
        <v>12</v>
      </c>
      <c r="C8" s="3">
        <f t="shared" si="6"/>
        <v>15257</v>
      </c>
      <c r="D8" s="3">
        <f t="shared" si="6"/>
        <v>14954</v>
      </c>
      <c r="E8" s="3">
        <f t="shared" si="6"/>
        <v>14928</v>
      </c>
      <c r="F8" s="3">
        <f t="shared" si="6"/>
        <v>14849</v>
      </c>
      <c r="G8" s="3">
        <f t="shared" si="6"/>
        <v>14854</v>
      </c>
      <c r="H8" s="3">
        <f t="shared" si="6"/>
        <v>15017</v>
      </c>
      <c r="I8" s="3">
        <f t="shared" si="6"/>
        <v>15385</v>
      </c>
      <c r="J8" s="3">
        <f t="shared" si="6"/>
        <v>15314</v>
      </c>
      <c r="K8" s="3">
        <f t="shared" si="6"/>
        <v>15585</v>
      </c>
      <c r="L8" s="3">
        <f t="shared" si="6"/>
        <v>16144</v>
      </c>
      <c r="M8" s="3">
        <f t="shared" si="6"/>
        <v>16548</v>
      </c>
      <c r="N8" s="3">
        <f t="shared" si="6"/>
        <v>17444</v>
      </c>
      <c r="O8" s="3">
        <f t="shared" si="6"/>
        <v>18488</v>
      </c>
      <c r="P8" s="3">
        <f t="shared" si="6"/>
        <v>18436</v>
      </c>
      <c r="Q8" s="3">
        <f t="shared" si="6"/>
        <v>17897</v>
      </c>
      <c r="R8" s="3">
        <f t="shared" si="6"/>
        <v>18252</v>
      </c>
      <c r="S8" s="3">
        <f t="shared" si="6"/>
        <v>18232</v>
      </c>
      <c r="T8" s="3">
        <f t="shared" si="7"/>
        <v>18825</v>
      </c>
      <c r="U8" s="3">
        <f t="shared" si="7"/>
        <v>19246</v>
      </c>
      <c r="V8" s="3">
        <f t="shared" si="8"/>
        <v>18827</v>
      </c>
      <c r="W8" s="3">
        <f t="shared" si="8"/>
        <v>18675</v>
      </c>
      <c r="X8" s="3">
        <f t="shared" si="8"/>
        <v>17904</v>
      </c>
      <c r="Y8" s="3">
        <f t="shared" ref="Y8:Z8" si="14">+Y7+Y5</f>
        <v>17810</v>
      </c>
      <c r="Z8" s="3">
        <f t="shared" si="14"/>
        <v>17743</v>
      </c>
      <c r="AA8" s="3">
        <f t="shared" ref="AA8:AB8" si="15">+AA7+AA5</f>
        <v>16879</v>
      </c>
      <c r="AB8" s="3">
        <f t="shared" si="15"/>
        <v>18472</v>
      </c>
      <c r="AC8" s="3">
        <f t="shared" ref="AC8:AD8" si="16">+AC7+AC5</f>
        <v>19340</v>
      </c>
      <c r="AD8" s="3">
        <f t="shared" si="16"/>
        <v>19983</v>
      </c>
      <c r="AE8" s="3">
        <f t="shared" ref="AE8:AF8" si="17">+AE7+AE5</f>
        <v>20513</v>
      </c>
      <c r="AF8" s="3">
        <f t="shared" si="17"/>
        <v>19478</v>
      </c>
      <c r="AG8" s="3">
        <f t="shared" ref="AG8:AH8" si="18">+AG7+AG5</f>
        <v>19616</v>
      </c>
      <c r="AH8" s="3">
        <f t="shared" si="18"/>
        <v>19569</v>
      </c>
      <c r="AI8" s="3">
        <f t="shared" si="7"/>
        <v>20259</v>
      </c>
    </row>
    <row r="9" spans="1:35" x14ac:dyDescent="0.25">
      <c r="A9" t="s">
        <v>31</v>
      </c>
      <c r="C9" s="16">
        <f>ROUND(Input!C59,2)</f>
        <v>2.99</v>
      </c>
      <c r="D9" s="16">
        <f>ROUND(Input!D59,2)</f>
        <v>2.98</v>
      </c>
      <c r="E9" s="16">
        <f>ROUND(Input!E59,2)</f>
        <v>3.04</v>
      </c>
      <c r="F9" s="16">
        <f>ROUND(Input!F59,2)</f>
        <v>3.01</v>
      </c>
      <c r="G9" s="16">
        <f>ROUND(Input!G59,2)</f>
        <v>3.03</v>
      </c>
      <c r="H9" s="16">
        <f>ROUND(Input!H59,2)</f>
        <v>3.06</v>
      </c>
      <c r="I9" s="16">
        <f>ROUND(Input!I59,2)</f>
        <v>2.96</v>
      </c>
      <c r="J9" s="16">
        <f>ROUND(Input!J59,2)</f>
        <v>3.03</v>
      </c>
      <c r="K9" s="16">
        <f>ROUND(Input!K59,2)</f>
        <v>3.08</v>
      </c>
      <c r="L9" s="16">
        <f>ROUND(Input!L59,2)</f>
        <v>3.08</v>
      </c>
      <c r="M9" s="16">
        <f>ROUND(Input!M59,2)</f>
        <v>3.09</v>
      </c>
      <c r="N9" s="16">
        <f>ROUND(Input!N59,2)</f>
        <v>3.16</v>
      </c>
      <c r="O9" s="16">
        <f>ROUND(Input!O59,2)</f>
        <v>3.15</v>
      </c>
      <c r="P9" s="16">
        <f>ROUND(Input!P59,2)</f>
        <v>3.18</v>
      </c>
      <c r="Q9" s="16">
        <f>ROUND(Input!Q59,2)</f>
        <v>3.18</v>
      </c>
      <c r="R9" s="16">
        <f>ROUND(Input!R59,2)</f>
        <v>3.14</v>
      </c>
      <c r="S9" s="16">
        <f>ROUND(Input!S59,2)</f>
        <v>3.18</v>
      </c>
      <c r="T9" s="16">
        <f>ROUND(Input!T59,2)</f>
        <v>3.13</v>
      </c>
      <c r="U9" s="16">
        <f>ROUND(Input!U59,2)</f>
        <v>3.1</v>
      </c>
      <c r="V9" s="16">
        <f>ROUND(Input!V59,2)</f>
        <v>3.04</v>
      </c>
      <c r="W9" s="16">
        <f>ROUND(Input!W59,2)</f>
        <v>3.03</v>
      </c>
      <c r="X9" s="16">
        <f>ROUND(Input!X59,2)</f>
        <v>3.02</v>
      </c>
      <c r="Y9" s="16">
        <f>ROUND(Input!Y59,2)</f>
        <v>2.94</v>
      </c>
      <c r="Z9" s="16">
        <f>ROUND(Input!Z59,2)</f>
        <v>2.98</v>
      </c>
      <c r="AA9" s="16">
        <f>ROUND(Input!AA59,2)</f>
        <v>2.92</v>
      </c>
      <c r="AB9" s="16">
        <f>ROUND(Input!AB59,2)</f>
        <v>2.99</v>
      </c>
      <c r="AC9" s="16">
        <f>ROUND(Input!AC59,2)</f>
        <v>3.01</v>
      </c>
      <c r="AD9" s="16">
        <f>ROUND(Input!AD59,2)</f>
        <v>3.03</v>
      </c>
      <c r="AE9" s="16">
        <f>ROUND(Input!AE59,2)</f>
        <v>3.07</v>
      </c>
      <c r="AF9" s="16">
        <f>ROUND(Input!AF59,2)</f>
        <v>3.12</v>
      </c>
      <c r="AG9" s="16">
        <f>ROUND(Input!AG59,2)</f>
        <v>3.07</v>
      </c>
      <c r="AH9" s="16">
        <f>ROUND(Input!AH59,2)</f>
        <v>3</v>
      </c>
      <c r="AI9" s="16">
        <f>ROUND(Input!AI59,2)</f>
        <v>3.02</v>
      </c>
    </row>
    <row r="10" spans="1:35" x14ac:dyDescent="0.25">
      <c r="B10" t="s">
        <v>57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x14ac:dyDescent="0.25">
      <c r="A11" t="s">
        <v>13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x14ac:dyDescent="0.25">
      <c r="A12" t="s">
        <v>4</v>
      </c>
      <c r="C12" s="4">
        <f t="shared" ref="C12:C18" si="19">+C2/C$8</f>
        <v>0.1667431342990103</v>
      </c>
      <c r="D12" s="4">
        <f t="shared" ref="D12:P12" si="20">+D2/D$8</f>
        <v>0.18135615888725426</v>
      </c>
      <c r="E12" s="4">
        <f t="shared" si="20"/>
        <v>0.17229367631296891</v>
      </c>
      <c r="F12" s="4">
        <f t="shared" si="20"/>
        <v>0.18277325072395448</v>
      </c>
      <c r="G12" s="4">
        <f t="shared" si="20"/>
        <v>0.21872896189578564</v>
      </c>
      <c r="H12" s="4">
        <f t="shared" si="20"/>
        <v>0.20083904907771194</v>
      </c>
      <c r="I12" s="4">
        <f t="shared" si="20"/>
        <v>0.20799480012999674</v>
      </c>
      <c r="J12" s="4">
        <f t="shared" si="20"/>
        <v>0.20804492621130991</v>
      </c>
      <c r="K12" s="4">
        <f t="shared" si="20"/>
        <v>0.21854347128649343</v>
      </c>
      <c r="L12" s="4">
        <f t="shared" si="20"/>
        <v>0.23662041625371655</v>
      </c>
      <c r="M12" s="4">
        <f t="shared" si="20"/>
        <v>0.22401498670534203</v>
      </c>
      <c r="N12" s="4">
        <f t="shared" si="20"/>
        <v>0.22867461591378124</v>
      </c>
      <c r="O12" s="4">
        <f t="shared" si="20"/>
        <v>0.22966248377325832</v>
      </c>
      <c r="P12" s="4">
        <f t="shared" si="20"/>
        <v>0.20508787155565197</v>
      </c>
      <c r="Q12" s="4">
        <f t="shared" ref="Q12:S18" si="21">+Q2/Q$8</f>
        <v>0.20143040733083756</v>
      </c>
      <c r="R12" s="4">
        <f t="shared" si="21"/>
        <v>0.23548104317335086</v>
      </c>
      <c r="S12" s="4">
        <f t="shared" si="21"/>
        <v>0.22608600263273365</v>
      </c>
      <c r="T12" s="4">
        <f t="shared" ref="T12:U18" si="22">+T2/T$8</f>
        <v>0.22990703851261621</v>
      </c>
      <c r="U12" s="4">
        <f t="shared" si="22"/>
        <v>0.21729190481138938</v>
      </c>
      <c r="V12" s="4">
        <f t="shared" ref="V12:AI18" si="23">+V2/V$8</f>
        <v>0.20417485526106124</v>
      </c>
      <c r="W12" s="4">
        <f t="shared" ref="W12:X18" si="24">+W2/W$8</f>
        <v>0.22580990629183401</v>
      </c>
      <c r="X12" s="4">
        <f t="shared" si="24"/>
        <v>0.22291108132260948</v>
      </c>
      <c r="Y12" s="4">
        <f t="shared" ref="Y12:Z12" si="25">+Y2/Y$8</f>
        <v>0.24104435710275127</v>
      </c>
      <c r="Z12" s="4">
        <f t="shared" si="25"/>
        <v>0.23885475962351349</v>
      </c>
      <c r="AA12" s="4">
        <f t="shared" ref="AA12:AB12" si="26">+AA2/AA$8</f>
        <v>0.27631968718525979</v>
      </c>
      <c r="AB12" s="4">
        <f t="shared" si="26"/>
        <v>0.25963620614984839</v>
      </c>
      <c r="AC12" s="4">
        <f t="shared" ref="AC12:AD12" si="27">+AC2/AC$8</f>
        <v>0.26468459152016544</v>
      </c>
      <c r="AD12" s="4">
        <f t="shared" si="27"/>
        <v>0.25666816794275132</v>
      </c>
      <c r="AE12" s="4">
        <f t="shared" ref="AE12:AF12" si="28">+AE2/AE$8</f>
        <v>0.26495393165309805</v>
      </c>
      <c r="AF12" s="4">
        <f t="shared" si="28"/>
        <v>0.23061916007803676</v>
      </c>
      <c r="AG12" s="4">
        <f t="shared" ref="AG12:AH12" si="29">+AG2/AG$8</f>
        <v>0.25749388254486133</v>
      </c>
      <c r="AH12" s="4">
        <f t="shared" si="29"/>
        <v>0.27083652716030454</v>
      </c>
      <c r="AI12" s="4">
        <f t="shared" si="23"/>
        <v>0.2802704970630337</v>
      </c>
    </row>
    <row r="13" spans="1:35" x14ac:dyDescent="0.25">
      <c r="A13" t="s">
        <v>5</v>
      </c>
      <c r="C13" s="4">
        <f t="shared" si="19"/>
        <v>9.7856721504883004E-2</v>
      </c>
      <c r="D13" s="4">
        <f t="shared" ref="D13:P13" si="30">+D3/D$8</f>
        <v>8.1182292363247296E-2</v>
      </c>
      <c r="E13" s="4">
        <f t="shared" si="30"/>
        <v>9.7199892818863876E-2</v>
      </c>
      <c r="F13" s="4">
        <f t="shared" si="30"/>
        <v>9.5898713718095496E-2</v>
      </c>
      <c r="G13" s="4">
        <f t="shared" si="30"/>
        <v>7.7689511242762896E-2</v>
      </c>
      <c r="H13" s="4">
        <f t="shared" si="30"/>
        <v>8.1441033495371906E-2</v>
      </c>
      <c r="I13" s="4">
        <f t="shared" si="30"/>
        <v>8.0922976925576859E-2</v>
      </c>
      <c r="J13" s="4">
        <f t="shared" si="30"/>
        <v>7.339689173305472E-2</v>
      </c>
      <c r="K13" s="4">
        <f t="shared" si="30"/>
        <v>7.744626243182548E-2</v>
      </c>
      <c r="L13" s="4">
        <f t="shared" si="30"/>
        <v>6.9809217046580774E-2</v>
      </c>
      <c r="M13" s="4">
        <f t="shared" si="30"/>
        <v>6.8950930626057533E-2</v>
      </c>
      <c r="N13" s="4">
        <f t="shared" si="30"/>
        <v>6.8619582664526488E-2</v>
      </c>
      <c r="O13" s="4">
        <f t="shared" si="30"/>
        <v>6.7665512765036781E-2</v>
      </c>
      <c r="P13" s="4">
        <f t="shared" si="30"/>
        <v>6.3191581688001736E-2</v>
      </c>
      <c r="Q13" s="4">
        <f t="shared" si="21"/>
        <v>5.9283678828853999E-2</v>
      </c>
      <c r="R13" s="4">
        <f t="shared" si="21"/>
        <v>5.5226824457593686E-2</v>
      </c>
      <c r="S13" s="4">
        <f t="shared" si="21"/>
        <v>6.1869240895129442E-2</v>
      </c>
      <c r="T13" s="4">
        <f t="shared" si="22"/>
        <v>6.0185922974767596E-2</v>
      </c>
      <c r="U13" s="4">
        <f t="shared" si="22"/>
        <v>6.0843811701132705E-2</v>
      </c>
      <c r="V13" s="4">
        <f t="shared" si="23"/>
        <v>5.1946672332288737E-2</v>
      </c>
      <c r="W13" s="4">
        <f t="shared" si="24"/>
        <v>5.7831325301204821E-2</v>
      </c>
      <c r="X13" s="4">
        <f t="shared" si="24"/>
        <v>5.4289544235924934E-2</v>
      </c>
      <c r="Y13" s="4">
        <f t="shared" ref="Y13:Z13" si="31">+Y3/Y$8</f>
        <v>6.103312745648512E-2</v>
      </c>
      <c r="Z13" s="4">
        <f t="shared" si="31"/>
        <v>5.8671025193033875E-2</v>
      </c>
      <c r="AA13" s="4">
        <f t="shared" ref="AA13:AB13" si="32">+AA3/AA$8</f>
        <v>5.3083713490135673E-2</v>
      </c>
      <c r="AB13" s="4">
        <f t="shared" si="32"/>
        <v>5.1050238198354268E-2</v>
      </c>
      <c r="AC13" s="4">
        <f t="shared" ref="AC13:AD13" si="33">+AC3/AC$8</f>
        <v>5.6721820062047568E-2</v>
      </c>
      <c r="AD13" s="4">
        <f t="shared" si="33"/>
        <v>5.930040534454286E-2</v>
      </c>
      <c r="AE13" s="4">
        <f t="shared" ref="AE13:AF13" si="34">+AE3/AE$8</f>
        <v>5.698825135280066E-2</v>
      </c>
      <c r="AF13" s="4">
        <f t="shared" si="34"/>
        <v>4.9491734264298183E-2</v>
      </c>
      <c r="AG13" s="4">
        <f t="shared" ref="AG13:AH13" si="35">+AG3/AG$8</f>
        <v>5.2508156606851548E-2</v>
      </c>
      <c r="AH13" s="4">
        <f t="shared" si="35"/>
        <v>4.8597271194235778E-2</v>
      </c>
      <c r="AI13" s="4">
        <f t="shared" si="23"/>
        <v>4.9163334814156669E-2</v>
      </c>
    </row>
    <row r="14" spans="1:35" x14ac:dyDescent="0.25">
      <c r="A14" t="s">
        <v>6</v>
      </c>
      <c r="C14" s="4">
        <f t="shared" si="19"/>
        <v>2.7987153437766272E-2</v>
      </c>
      <c r="D14" s="4">
        <f t="shared" ref="D14:P14" si="36">+D4/D$8</f>
        <v>3.2031563461281262E-2</v>
      </c>
      <c r="E14" s="4">
        <f t="shared" si="36"/>
        <v>2.5924437299035371E-2</v>
      </c>
      <c r="F14" s="4">
        <f t="shared" si="36"/>
        <v>2.8486766785642131E-2</v>
      </c>
      <c r="G14" s="4">
        <f t="shared" si="36"/>
        <v>2.6390197926484449E-2</v>
      </c>
      <c r="H14" s="4">
        <f t="shared" si="36"/>
        <v>3.1098088832656322E-2</v>
      </c>
      <c r="I14" s="4">
        <f t="shared" si="36"/>
        <v>2.5609359766005851E-2</v>
      </c>
      <c r="J14" s="4">
        <f t="shared" si="36"/>
        <v>2.5532192764790389E-2</v>
      </c>
      <c r="K14" s="4">
        <f t="shared" si="36"/>
        <v>2.7526467757459094E-2</v>
      </c>
      <c r="L14" s="4">
        <f t="shared" si="36"/>
        <v>3.8218533201189293E-2</v>
      </c>
      <c r="M14" s="4">
        <f t="shared" si="36"/>
        <v>3.1000725163161713E-2</v>
      </c>
      <c r="N14" s="4">
        <f t="shared" si="36"/>
        <v>3.4453107085530843E-2</v>
      </c>
      <c r="O14" s="4">
        <f t="shared" si="36"/>
        <v>2.774772825616616E-2</v>
      </c>
      <c r="P14" s="4">
        <f t="shared" si="36"/>
        <v>2.7500542417010197E-2</v>
      </c>
      <c r="Q14" s="4">
        <f t="shared" si="21"/>
        <v>2.7658266748617086E-2</v>
      </c>
      <c r="R14" s="4">
        <f t="shared" si="21"/>
        <v>2.8654394039009424E-2</v>
      </c>
      <c r="S14" s="4">
        <f t="shared" si="21"/>
        <v>2.621763931548925E-2</v>
      </c>
      <c r="T14" s="4">
        <f t="shared" si="22"/>
        <v>2.7675962815405047E-2</v>
      </c>
      <c r="U14" s="4">
        <f t="shared" si="22"/>
        <v>2.9668502545983581E-2</v>
      </c>
      <c r="V14" s="4">
        <f t="shared" si="23"/>
        <v>3.0488128751261487E-2</v>
      </c>
      <c r="W14" s="4">
        <f t="shared" si="24"/>
        <v>2.8219544846050871E-2</v>
      </c>
      <c r="X14" s="4">
        <f t="shared" si="24"/>
        <v>2.7088918677390526E-2</v>
      </c>
      <c r="Y14" s="4">
        <f t="shared" ref="Y14:Z14" si="37">+Y4/Y$8</f>
        <v>2.2740033688938798E-2</v>
      </c>
      <c r="Z14" s="4">
        <f t="shared" si="37"/>
        <v>2.4742151834526292E-2</v>
      </c>
      <c r="AA14" s="4">
        <f t="shared" ref="AA14:AB14" si="38">+AA4/AA$8</f>
        <v>2.5416197642040405E-2</v>
      </c>
      <c r="AB14" s="4">
        <f t="shared" si="38"/>
        <v>3.6162841056734514E-2</v>
      </c>
      <c r="AC14" s="4">
        <f t="shared" ref="AC14:AD14" si="39">+AC4/AC$8</f>
        <v>3.469493278179938E-2</v>
      </c>
      <c r="AD14" s="4">
        <f t="shared" si="39"/>
        <v>4.6289345944052443E-2</v>
      </c>
      <c r="AE14" s="4">
        <f t="shared" ref="AE14:AF14" si="40">+AE4/AE$8</f>
        <v>3.8463413445132356E-2</v>
      </c>
      <c r="AF14" s="4">
        <f t="shared" si="40"/>
        <v>4.5538556319950713E-2</v>
      </c>
      <c r="AG14" s="4">
        <f t="shared" ref="AG14:AH14" si="41">+AG4/AG$8</f>
        <v>5.5872756933115823E-2</v>
      </c>
      <c r="AH14" s="4">
        <f t="shared" si="41"/>
        <v>6.1117072921457405E-2</v>
      </c>
      <c r="AI14" s="4">
        <f t="shared" si="23"/>
        <v>6.6143442420652551E-2</v>
      </c>
    </row>
    <row r="15" spans="1:35" x14ac:dyDescent="0.25">
      <c r="A15" t="s">
        <v>7</v>
      </c>
      <c r="C15" s="4">
        <f t="shared" si="19"/>
        <v>0.70741299075834041</v>
      </c>
      <c r="D15" s="4">
        <f t="shared" ref="D15:P15" si="42">+D5/D$8</f>
        <v>0.70542998528821721</v>
      </c>
      <c r="E15" s="4">
        <f t="shared" si="42"/>
        <v>0.70458199356913187</v>
      </c>
      <c r="F15" s="4">
        <f t="shared" si="42"/>
        <v>0.69284126877230789</v>
      </c>
      <c r="G15" s="4">
        <f t="shared" si="42"/>
        <v>0.67719132893496703</v>
      </c>
      <c r="H15" s="4">
        <f t="shared" si="42"/>
        <v>0.6866218285942598</v>
      </c>
      <c r="I15" s="4">
        <f t="shared" si="42"/>
        <v>0.68547286317842049</v>
      </c>
      <c r="J15" s="4">
        <f t="shared" si="42"/>
        <v>0.69302598929084502</v>
      </c>
      <c r="K15" s="4">
        <f t="shared" si="42"/>
        <v>0.67648379852422202</v>
      </c>
      <c r="L15" s="4">
        <f t="shared" si="42"/>
        <v>0.65535183349851334</v>
      </c>
      <c r="M15" s="4">
        <f t="shared" si="42"/>
        <v>0.67603335750543869</v>
      </c>
      <c r="N15" s="4">
        <f t="shared" si="42"/>
        <v>0.66825269433616141</v>
      </c>
      <c r="O15" s="4">
        <f t="shared" si="42"/>
        <v>0.67492427520553877</v>
      </c>
      <c r="P15" s="4">
        <f t="shared" si="42"/>
        <v>0.70422000433933607</v>
      </c>
      <c r="Q15" s="4">
        <f t="shared" si="21"/>
        <v>0.71162764709169135</v>
      </c>
      <c r="R15" s="4">
        <f t="shared" si="21"/>
        <v>0.68063773833004604</v>
      </c>
      <c r="S15" s="4">
        <f t="shared" si="21"/>
        <v>0.68582711715664768</v>
      </c>
      <c r="T15" s="4">
        <f t="shared" si="22"/>
        <v>0.6822310756972112</v>
      </c>
      <c r="U15" s="4">
        <f t="shared" si="22"/>
        <v>0.69219578094149437</v>
      </c>
      <c r="V15" s="4">
        <f t="shared" si="23"/>
        <v>0.71339034365538856</v>
      </c>
      <c r="W15" s="4">
        <f t="shared" si="24"/>
        <v>0.68813922356091028</v>
      </c>
      <c r="X15" s="4">
        <f t="shared" si="24"/>
        <v>0.69571045576407509</v>
      </c>
      <c r="Y15" s="4">
        <f t="shared" ref="Y15:Z15" si="43">+Y5/Y$8</f>
        <v>0.67518248175182483</v>
      </c>
      <c r="Z15" s="4">
        <f t="shared" si="43"/>
        <v>0.67773206334892633</v>
      </c>
      <c r="AA15" s="4">
        <f t="shared" ref="AA15:AB15" si="44">+AA5/AA$8</f>
        <v>0.64518040168256419</v>
      </c>
      <c r="AB15" s="4">
        <f t="shared" si="44"/>
        <v>0.6531507145950628</v>
      </c>
      <c r="AC15" s="4">
        <f t="shared" ref="AC15:AD15" si="45">+AC5/AC$8</f>
        <v>0.64389865563598758</v>
      </c>
      <c r="AD15" s="4">
        <f t="shared" si="45"/>
        <v>0.63774208076865335</v>
      </c>
      <c r="AE15" s="4">
        <f t="shared" ref="AE15:AF15" si="46">+AE5/AE$8</f>
        <v>0.6395944035489689</v>
      </c>
      <c r="AF15" s="4">
        <f t="shared" si="46"/>
        <v>0.67435054933771432</v>
      </c>
      <c r="AG15" s="4">
        <f t="shared" ref="AG15:AH15" si="47">+AG5/AG$8</f>
        <v>0.63412520391517124</v>
      </c>
      <c r="AH15" s="4">
        <f t="shared" si="47"/>
        <v>0.61944912872400226</v>
      </c>
      <c r="AI15" s="4">
        <f t="shared" si="23"/>
        <v>0.60442272570215705</v>
      </c>
    </row>
    <row r="16" spans="1:35" x14ac:dyDescent="0.25">
      <c r="A16" t="s">
        <v>10</v>
      </c>
      <c r="C16" s="4">
        <f t="shared" si="19"/>
        <v>0.26459985580389328</v>
      </c>
      <c r="D16" s="4">
        <f t="shared" ref="D16:P16" si="48">+D6/D$8</f>
        <v>0.26253845125050151</v>
      </c>
      <c r="E16" s="4">
        <f t="shared" si="48"/>
        <v>0.26949356913183281</v>
      </c>
      <c r="F16" s="4">
        <f t="shared" si="48"/>
        <v>0.27867196444204995</v>
      </c>
      <c r="G16" s="4">
        <f t="shared" si="48"/>
        <v>0.29641847313854852</v>
      </c>
      <c r="H16" s="4">
        <f t="shared" si="48"/>
        <v>0.28228008257308385</v>
      </c>
      <c r="I16" s="4">
        <f t="shared" si="48"/>
        <v>0.28891777705557359</v>
      </c>
      <c r="J16" s="4">
        <f t="shared" si="48"/>
        <v>0.28144181794436463</v>
      </c>
      <c r="K16" s="4">
        <f t="shared" si="48"/>
        <v>0.29598973371831888</v>
      </c>
      <c r="L16" s="4">
        <f t="shared" si="48"/>
        <v>0.30642963330029732</v>
      </c>
      <c r="M16" s="4">
        <f t="shared" si="48"/>
        <v>0.29296591733139954</v>
      </c>
      <c r="N16" s="4">
        <f t="shared" si="48"/>
        <v>0.29729419857830774</v>
      </c>
      <c r="O16" s="4">
        <f t="shared" si="48"/>
        <v>0.29732799653829511</v>
      </c>
      <c r="P16" s="4">
        <f t="shared" si="48"/>
        <v>0.26827945324365371</v>
      </c>
      <c r="Q16" s="4">
        <f t="shared" si="21"/>
        <v>0.26071408615969155</v>
      </c>
      <c r="R16" s="4">
        <f t="shared" si="21"/>
        <v>0.29070786763094453</v>
      </c>
      <c r="S16" s="4">
        <f t="shared" si="21"/>
        <v>0.28795524352786311</v>
      </c>
      <c r="T16" s="4">
        <f t="shared" si="22"/>
        <v>0.29009296148738378</v>
      </c>
      <c r="U16" s="4">
        <f t="shared" si="22"/>
        <v>0.27813571651252206</v>
      </c>
      <c r="V16" s="4">
        <f t="shared" si="23"/>
        <v>0.25612152759335</v>
      </c>
      <c r="W16" s="4">
        <f t="shared" si="24"/>
        <v>0.28364123159303883</v>
      </c>
      <c r="X16" s="4">
        <f t="shared" si="24"/>
        <v>0.27720062555853442</v>
      </c>
      <c r="Y16" s="4">
        <f t="shared" ref="Y16:Z16" si="49">+Y6/Y$8</f>
        <v>0.30207748455923639</v>
      </c>
      <c r="Z16" s="4">
        <f t="shared" si="49"/>
        <v>0.29752578481654735</v>
      </c>
      <c r="AA16" s="4">
        <f t="shared" ref="AA16:AB16" si="50">+AA6/AA$8</f>
        <v>0.32940340067539547</v>
      </c>
      <c r="AB16" s="4">
        <f t="shared" si="50"/>
        <v>0.31068644434820269</v>
      </c>
      <c r="AC16" s="4">
        <f t="shared" ref="AC16:AD16" si="51">+AC6/AC$8</f>
        <v>0.321406411582213</v>
      </c>
      <c r="AD16" s="4">
        <f t="shared" si="51"/>
        <v>0.31596857328729422</v>
      </c>
      <c r="AE16" s="4">
        <f t="shared" ref="AE16:AF16" si="52">+AE6/AE$8</f>
        <v>0.32194218300589872</v>
      </c>
      <c r="AF16" s="4">
        <f t="shared" si="52"/>
        <v>0.28011089434233494</v>
      </c>
      <c r="AG16" s="4">
        <f t="shared" ref="AG16:AH16" si="53">+AG6/AG$8</f>
        <v>0.31000203915171287</v>
      </c>
      <c r="AH16" s="4">
        <f t="shared" si="53"/>
        <v>0.31943379835454033</v>
      </c>
      <c r="AI16" s="4">
        <f t="shared" si="23"/>
        <v>0.32943383187719039</v>
      </c>
    </row>
    <row r="17" spans="1:38" x14ac:dyDescent="0.25">
      <c r="A17" t="s">
        <v>11</v>
      </c>
      <c r="C17" s="4">
        <f t="shared" si="19"/>
        <v>0.29258700924165959</v>
      </c>
      <c r="D17" s="4">
        <f t="shared" ref="D17:P17" si="54">+D7/D$8</f>
        <v>0.29457001471178279</v>
      </c>
      <c r="E17" s="4">
        <f t="shared" si="54"/>
        <v>0.29541800643086819</v>
      </c>
      <c r="F17" s="4">
        <f t="shared" si="54"/>
        <v>0.30715873122769211</v>
      </c>
      <c r="G17" s="4">
        <f t="shared" si="54"/>
        <v>0.32280867106503297</v>
      </c>
      <c r="H17" s="4">
        <f t="shared" si="54"/>
        <v>0.31337817140574015</v>
      </c>
      <c r="I17" s="4">
        <f t="shared" si="54"/>
        <v>0.31452713682157946</v>
      </c>
      <c r="J17" s="4">
        <f t="shared" si="54"/>
        <v>0.30697401070915503</v>
      </c>
      <c r="K17" s="4">
        <f t="shared" si="54"/>
        <v>0.32351620147577798</v>
      </c>
      <c r="L17" s="4">
        <f t="shared" si="54"/>
        <v>0.34464816650148661</v>
      </c>
      <c r="M17" s="4">
        <f t="shared" si="54"/>
        <v>0.32396664249456125</v>
      </c>
      <c r="N17" s="4">
        <f t="shared" si="54"/>
        <v>0.33174730566383859</v>
      </c>
      <c r="O17" s="4">
        <f t="shared" si="54"/>
        <v>0.32507572479446128</v>
      </c>
      <c r="P17" s="4">
        <f t="shared" si="54"/>
        <v>0.29577999566066393</v>
      </c>
      <c r="Q17" s="4">
        <f t="shared" si="21"/>
        <v>0.28837235290830865</v>
      </c>
      <c r="R17" s="4">
        <f t="shared" si="21"/>
        <v>0.31936226166995396</v>
      </c>
      <c r="S17" s="4">
        <f t="shared" si="21"/>
        <v>0.31417288284335237</v>
      </c>
      <c r="T17" s="4">
        <f t="shared" si="22"/>
        <v>0.31776892430278886</v>
      </c>
      <c r="U17" s="4">
        <f t="shared" si="22"/>
        <v>0.30780421905850569</v>
      </c>
      <c r="V17" s="4">
        <f t="shared" si="23"/>
        <v>0.28660965634461144</v>
      </c>
      <c r="W17" s="4">
        <f t="shared" si="24"/>
        <v>0.31186077643908972</v>
      </c>
      <c r="X17" s="4">
        <f t="shared" si="24"/>
        <v>0.30428954423592491</v>
      </c>
      <c r="Y17" s="4">
        <f t="shared" ref="Y17:Z17" si="55">+Y7/Y$8</f>
        <v>0.32481751824817517</v>
      </c>
      <c r="Z17" s="4">
        <f t="shared" si="55"/>
        <v>0.32226793665107367</v>
      </c>
      <c r="AA17" s="4">
        <f t="shared" ref="AA17:AB17" si="56">+AA7/AA$8</f>
        <v>0.35481959831743587</v>
      </c>
      <c r="AB17" s="4">
        <f t="shared" si="56"/>
        <v>0.3468492854049372</v>
      </c>
      <c r="AC17" s="4">
        <f t="shared" ref="AC17:AD17" si="57">+AC7/AC$8</f>
        <v>0.35610134436401242</v>
      </c>
      <c r="AD17" s="4">
        <f t="shared" si="57"/>
        <v>0.36225791923134665</v>
      </c>
      <c r="AE17" s="4">
        <f t="shared" ref="AE17:AF17" si="58">+AE7/AE$8</f>
        <v>0.36040559645103104</v>
      </c>
      <c r="AF17" s="4">
        <f t="shared" si="58"/>
        <v>0.32564945066228568</v>
      </c>
      <c r="AG17" s="4">
        <f t="shared" ref="AG17:AH17" si="59">+AG7/AG$8</f>
        <v>0.3658747960848287</v>
      </c>
      <c r="AH17" s="4">
        <f t="shared" si="59"/>
        <v>0.38055087127599774</v>
      </c>
      <c r="AI17" s="4">
        <f t="shared" si="23"/>
        <v>0.39557727429784295</v>
      </c>
    </row>
    <row r="18" spans="1:38" x14ac:dyDescent="0.25">
      <c r="A18" t="s">
        <v>12</v>
      </c>
      <c r="C18" s="4">
        <f t="shared" si="19"/>
        <v>1</v>
      </c>
      <c r="D18" s="4">
        <f t="shared" ref="D18:P18" si="60">+D8/D$8</f>
        <v>1</v>
      </c>
      <c r="E18" s="4">
        <f t="shared" si="60"/>
        <v>1</v>
      </c>
      <c r="F18" s="4">
        <f t="shared" si="60"/>
        <v>1</v>
      </c>
      <c r="G18" s="4">
        <f t="shared" si="60"/>
        <v>1</v>
      </c>
      <c r="H18" s="4">
        <f t="shared" si="60"/>
        <v>1</v>
      </c>
      <c r="I18" s="4">
        <f t="shared" si="60"/>
        <v>1</v>
      </c>
      <c r="J18" s="4">
        <f t="shared" si="60"/>
        <v>1</v>
      </c>
      <c r="K18" s="4">
        <f t="shared" si="60"/>
        <v>1</v>
      </c>
      <c r="L18" s="4">
        <f t="shared" si="60"/>
        <v>1</v>
      </c>
      <c r="M18" s="4">
        <f t="shared" si="60"/>
        <v>1</v>
      </c>
      <c r="N18" s="4">
        <f t="shared" si="60"/>
        <v>1</v>
      </c>
      <c r="O18" s="4">
        <f t="shared" si="60"/>
        <v>1</v>
      </c>
      <c r="P18" s="4">
        <f t="shared" si="60"/>
        <v>1</v>
      </c>
      <c r="Q18" s="4">
        <f t="shared" si="21"/>
        <v>1</v>
      </c>
      <c r="R18" s="4">
        <f t="shared" si="21"/>
        <v>1</v>
      </c>
      <c r="S18" s="4">
        <f t="shared" si="21"/>
        <v>1</v>
      </c>
      <c r="T18" s="4">
        <f t="shared" si="22"/>
        <v>1</v>
      </c>
      <c r="U18" s="4">
        <f t="shared" si="22"/>
        <v>1</v>
      </c>
      <c r="V18" s="4">
        <f t="shared" si="23"/>
        <v>1</v>
      </c>
      <c r="W18" s="4">
        <f t="shared" si="24"/>
        <v>1</v>
      </c>
      <c r="X18" s="4">
        <f t="shared" si="24"/>
        <v>1</v>
      </c>
      <c r="Y18" s="4">
        <f t="shared" ref="Y18:Z18" si="61">+Y8/Y$8</f>
        <v>1</v>
      </c>
      <c r="Z18" s="4">
        <f t="shared" si="61"/>
        <v>1</v>
      </c>
      <c r="AA18" s="4">
        <f t="shared" ref="AA18:AB18" si="62">+AA8/AA$8</f>
        <v>1</v>
      </c>
      <c r="AB18" s="4">
        <f t="shared" si="62"/>
        <v>1</v>
      </c>
      <c r="AC18" s="4">
        <f t="shared" ref="AC18:AD18" si="63">+AC8/AC$8</f>
        <v>1</v>
      </c>
      <c r="AD18" s="4">
        <f t="shared" si="63"/>
        <v>1</v>
      </c>
      <c r="AE18" s="4">
        <f t="shared" ref="AE18:AF18" si="64">+AE8/AE$8</f>
        <v>1</v>
      </c>
      <c r="AF18" s="4">
        <f t="shared" si="64"/>
        <v>1</v>
      </c>
      <c r="AG18" s="4">
        <f t="shared" ref="AG18:AH18" si="65">+AG8/AG$8</f>
        <v>1</v>
      </c>
      <c r="AH18" s="4">
        <f t="shared" si="65"/>
        <v>1</v>
      </c>
      <c r="AI18" s="4">
        <f t="shared" si="23"/>
        <v>1</v>
      </c>
    </row>
    <row r="20" spans="1:38" x14ac:dyDescent="0.25">
      <c r="A20" t="s">
        <v>14</v>
      </c>
    </row>
    <row r="21" spans="1:38" x14ac:dyDescent="0.25">
      <c r="A21" t="s">
        <v>4</v>
      </c>
      <c r="C21" s="4">
        <f>+C2/Input!C45</f>
        <v>0.73867595818815335</v>
      </c>
      <c r="D21" s="4">
        <f>+D2/Input!D45</f>
        <v>0.75249722530521646</v>
      </c>
      <c r="E21" s="4">
        <f>+E2/Input!E45</f>
        <v>0.7485448195576252</v>
      </c>
      <c r="F21" s="4">
        <f>+F2/Input!F45</f>
        <v>0.75326117124618375</v>
      </c>
      <c r="G21" s="4">
        <f>+G2/Input!G45</f>
        <v>0.77690100430416065</v>
      </c>
      <c r="H21" s="4">
        <f>+H2/Input!H45</f>
        <v>0.76315789473684215</v>
      </c>
      <c r="I21" s="4">
        <f>+I2/Input!I45</f>
        <v>0.75329566854990582</v>
      </c>
      <c r="J21" s="4">
        <f>+J2/Input!J45</f>
        <v>0.744218640504555</v>
      </c>
      <c r="K21" s="4">
        <f>+K2/Input!K45</f>
        <v>0.74594831362242664</v>
      </c>
      <c r="L21" s="4">
        <f>+L2/Input!L45</f>
        <v>0.74975466143277725</v>
      </c>
      <c r="M21" s="4">
        <f>+M2/Input!M45</f>
        <v>0.74407868325973503</v>
      </c>
      <c r="N21" s="4">
        <f>+N2/Input!N45</f>
        <v>0.73993693192357635</v>
      </c>
      <c r="O21" s="4">
        <f>+O2/Input!O45</f>
        <v>0.7621611918865554</v>
      </c>
      <c r="P21" s="4">
        <f>+P2/Input!P45</f>
        <v>0.73588945114830673</v>
      </c>
      <c r="Q21" s="4">
        <f>+Q2/Input!Q45</f>
        <v>0.71999201118434197</v>
      </c>
      <c r="R21" s="4">
        <f>+R2/Input!R45</f>
        <v>0.7651771408225031</v>
      </c>
      <c r="S21" s="4">
        <f>+S2/Input!S45</f>
        <v>0.74203420342034199</v>
      </c>
      <c r="T21" s="4">
        <f>+T2/Input!T45</f>
        <v>0.74198525630036005</v>
      </c>
      <c r="U21" s="4">
        <f>+U2/Input!U45</f>
        <v>0.75774596847254938</v>
      </c>
      <c r="V21" s="4">
        <f>+V2/Input!V45</f>
        <v>0.74496124031007749</v>
      </c>
      <c r="W21" s="4">
        <f>+W2/Input!W45</f>
        <v>0.74465830831714641</v>
      </c>
      <c r="X21" s="4">
        <f>+X2/Input!X45</f>
        <v>0.72974949716584381</v>
      </c>
      <c r="Y21" s="4">
        <f>+Y2/Input!Y45</f>
        <v>0.7345995893223819</v>
      </c>
      <c r="Z21" s="4">
        <f>+Z2/Input!Z45</f>
        <v>0.72209916510478789</v>
      </c>
      <c r="AA21" s="4">
        <f>+AA2/Input!AA45</f>
        <v>0.75128865979381443</v>
      </c>
      <c r="AB21" s="4">
        <f>+AB2/Input!AB45</f>
        <v>0.74483615468240405</v>
      </c>
      <c r="AC21" s="4">
        <f>+AC2/Input!AC45</f>
        <v>0.77914764079147636</v>
      </c>
      <c r="AD21" s="4">
        <f>+AD2/Input!AD45</f>
        <v>0.76540814803760637</v>
      </c>
      <c r="AE21" s="4">
        <f>+AE2/Input!AE45</f>
        <v>0.76409391255447767</v>
      </c>
      <c r="AF21" s="4">
        <f>+AF2/Input!AF45</f>
        <v>0.71008536199810302</v>
      </c>
      <c r="AG21" s="4">
        <f>+AG2/Input!AG45</f>
        <v>0.74465575703965792</v>
      </c>
      <c r="AH21" s="4">
        <f>+AH2/Input!AH45</f>
        <v>0.74584857866591614</v>
      </c>
      <c r="AI21" s="4">
        <f>+AI2/Input!AI45</f>
        <v>0.75245163000265036</v>
      </c>
    </row>
    <row r="22" spans="1:38" x14ac:dyDescent="0.25">
      <c r="A22" t="s">
        <v>5</v>
      </c>
      <c r="C22" s="4">
        <f>+C3/Input!C46</f>
        <v>0.84877771461057416</v>
      </c>
      <c r="D22" s="4">
        <f>+D3/Input!D46</f>
        <v>0.83436426116838491</v>
      </c>
      <c r="E22" s="4">
        <f>+E3/Input!E46</f>
        <v>0.8267806267806268</v>
      </c>
      <c r="F22" s="4">
        <f>+F3/Input!F46</f>
        <v>0.82790697674418601</v>
      </c>
      <c r="G22" s="4">
        <f>+G3/Input!G46</f>
        <v>0.80642907058001401</v>
      </c>
      <c r="H22" s="4">
        <f>+H3/Input!H46</f>
        <v>0.83824537354352291</v>
      </c>
      <c r="I22" s="4">
        <f>+I3/Input!I46</f>
        <v>0.83501006036217307</v>
      </c>
      <c r="J22" s="4">
        <f>+J3/Input!J46</f>
        <v>0.84766214177978882</v>
      </c>
      <c r="K22" s="4">
        <f>+K3/Input!K46</f>
        <v>0.84052924791086348</v>
      </c>
      <c r="L22" s="4">
        <f>+L3/Input!L46</f>
        <v>0.83481481481481479</v>
      </c>
      <c r="M22" s="4">
        <f>+M3/Input!M46</f>
        <v>0.8232323232323232</v>
      </c>
      <c r="N22" s="4">
        <f>+N3/Input!N46</f>
        <v>0.8341463414634146</v>
      </c>
      <c r="O22" s="4">
        <f>+O3/Input!O46</f>
        <v>0.84871099050203525</v>
      </c>
      <c r="P22" s="4">
        <f>+P3/Input!P46</f>
        <v>0.81297976273551986</v>
      </c>
      <c r="Q22" s="4">
        <f>+Q3/Input!Q46</f>
        <v>0.81552651806302845</v>
      </c>
      <c r="R22" s="4">
        <f>+R3/Input!R46</f>
        <v>0.81224818694601131</v>
      </c>
      <c r="S22" s="4">
        <f>+S3/Input!S46</f>
        <v>0.86969930609097923</v>
      </c>
      <c r="T22" s="4">
        <f>+T3/Input!T46</f>
        <v>0.85963581183611537</v>
      </c>
      <c r="U22" s="4">
        <f>+U3/Input!U46</f>
        <v>0.86229749631811492</v>
      </c>
      <c r="V22" s="4">
        <f>+V3/Input!V46</f>
        <v>0.83804627249357322</v>
      </c>
      <c r="W22" s="4">
        <f>+W3/Input!W46</f>
        <v>0.83076923076923082</v>
      </c>
      <c r="X22" s="4">
        <f>+X3/Input!X46</f>
        <v>0.81338912133891217</v>
      </c>
      <c r="Y22" s="4">
        <f>+Y3/Input!Y46</f>
        <v>0.84133126934984526</v>
      </c>
      <c r="Z22" s="4">
        <f>+Z3/Input!Z46</f>
        <v>0.79344512195121952</v>
      </c>
      <c r="AA22" s="4">
        <f>+AA3/Input!AA46</f>
        <v>0.80071492403932087</v>
      </c>
      <c r="AB22" s="4">
        <f>+AB3/Input!AB46</f>
        <v>0.78387364921030755</v>
      </c>
      <c r="AC22" s="4">
        <f>+AC3/Input!AC46</f>
        <v>0.76180555555555551</v>
      </c>
      <c r="AD22" s="4">
        <f>+AD3/Input!AD46</f>
        <v>0.73057953144266341</v>
      </c>
      <c r="AE22" s="4">
        <f>+AE3/Input!AE46</f>
        <v>0.75176848874598068</v>
      </c>
      <c r="AF22" s="4">
        <f>+AF3/Input!AF46</f>
        <v>0.68417317246273956</v>
      </c>
      <c r="AG22" s="4">
        <f>+AG3/Input!AG46</f>
        <v>0.66537467700258401</v>
      </c>
      <c r="AH22" s="4">
        <f>+AH3/Input!AH46</f>
        <v>0.67066290550070518</v>
      </c>
      <c r="AI22" s="4">
        <f>+AI3/Input!AI46</f>
        <v>0.65612648221343872</v>
      </c>
      <c r="AL22" s="17"/>
    </row>
    <row r="23" spans="1:38" x14ac:dyDescent="0.25">
      <c r="A23" t="s">
        <v>6</v>
      </c>
      <c r="C23" s="4">
        <f>+C4/Input!C47</f>
        <v>0.5611038107752957</v>
      </c>
      <c r="D23" s="4">
        <f>+D4/Input!D47</f>
        <v>0.55568445475638051</v>
      </c>
      <c r="E23" s="4">
        <f>+E4/Input!E47</f>
        <v>0.53601108033240996</v>
      </c>
      <c r="F23" s="4">
        <f>+F4/Input!F47</f>
        <v>0.54651162790697672</v>
      </c>
      <c r="G23" s="4">
        <f>+G4/Input!G47</f>
        <v>0.57059679767103344</v>
      </c>
      <c r="H23" s="4">
        <f>+H4/Input!H47</f>
        <v>0.56951219512195117</v>
      </c>
      <c r="I23" s="4">
        <f>+I4/Input!I47</f>
        <v>0.46848989298454219</v>
      </c>
      <c r="J23" s="4">
        <f>+J4/Input!J47</f>
        <v>0.44431818181818183</v>
      </c>
      <c r="K23" s="4">
        <f>+K4/Input!K47</f>
        <v>0.50058343057176191</v>
      </c>
      <c r="L23" s="4">
        <f>+L4/Input!L47</f>
        <v>0.65918803418803418</v>
      </c>
      <c r="M23" s="4">
        <f>+M4/Input!M47</f>
        <v>0.6333333333333333</v>
      </c>
      <c r="N23" s="4">
        <f>+N4/Input!N47</f>
        <v>0.64278074866310164</v>
      </c>
      <c r="O23" s="4">
        <f>+O4/Input!O47</f>
        <v>0.61807228915662649</v>
      </c>
      <c r="P23" s="4">
        <f>+P4/Input!P47</f>
        <v>0.61010830324909748</v>
      </c>
      <c r="Q23" s="4">
        <f>+Q4/Input!Q47</f>
        <v>0.58718861209964412</v>
      </c>
      <c r="R23" s="4">
        <f>+R4/Input!R47</f>
        <v>0.63393939393939391</v>
      </c>
      <c r="S23" s="4">
        <f>+S4/Input!S47</f>
        <v>0.61757105943152457</v>
      </c>
      <c r="T23" s="4">
        <f>+T4/Input!T47</f>
        <v>0.66369426751592353</v>
      </c>
      <c r="U23" s="4">
        <f>+U4/Input!U47</f>
        <v>0.71197007481296759</v>
      </c>
      <c r="V23" s="4">
        <f>+V4/Input!V47</f>
        <v>0.7</v>
      </c>
      <c r="W23" s="4">
        <f>+W4/Input!W47</f>
        <v>0.6251482799525504</v>
      </c>
      <c r="X23" s="4">
        <f>+X4/Input!X47</f>
        <v>0.57396449704142016</v>
      </c>
      <c r="Y23" s="4">
        <f>+Y4/Input!Y47</f>
        <v>0.51724137931034486</v>
      </c>
      <c r="Z23" s="4">
        <f>+Z4/Input!Z47</f>
        <v>0.50171428571428567</v>
      </c>
      <c r="AA23" s="4">
        <f>+AA4/Input!AA47</f>
        <v>0.45833333333333331</v>
      </c>
      <c r="AB23" s="4">
        <f>+AB4/Input!AB47</f>
        <v>0.5060606060606061</v>
      </c>
      <c r="AC23" s="4">
        <f>+AC4/Input!AC47</f>
        <v>0.47220267417311751</v>
      </c>
      <c r="AD23" s="4">
        <f>+AD4/Input!AD47</f>
        <v>0.49307036247334757</v>
      </c>
      <c r="AE23" s="4">
        <f>+AE4/Input!AE47</f>
        <v>0.50739549839228293</v>
      </c>
      <c r="AF23" s="4">
        <f>+AF4/Input!AF47</f>
        <v>0.50056433408577883</v>
      </c>
      <c r="AG23" s="4">
        <f>+AG4/Input!AG47</f>
        <v>0.58081611022787494</v>
      </c>
      <c r="AH23" s="4">
        <f>+AH4/Input!AH47</f>
        <v>0.62454308093994781</v>
      </c>
      <c r="AI23" s="4">
        <f>+AI4/Input!AI47</f>
        <v>0.5613741097612065</v>
      </c>
      <c r="AL23" s="17"/>
    </row>
    <row r="24" spans="1:38" x14ac:dyDescent="0.25">
      <c r="A24" t="s">
        <v>7</v>
      </c>
      <c r="C24" s="4">
        <f>+C5/Input!C48</f>
        <v>0.74496134732192154</v>
      </c>
      <c r="D24" s="4">
        <f>+D5/Input!D48</f>
        <v>0.74794384571752692</v>
      </c>
      <c r="E24" s="4">
        <f>+E5/Input!E48</f>
        <v>0.7470170454545455</v>
      </c>
      <c r="F24" s="4">
        <f>+F5/Input!F48</f>
        <v>0.75475020174602014</v>
      </c>
      <c r="G24" s="4">
        <f>+G5/Input!G48</f>
        <v>0.75506680678576787</v>
      </c>
      <c r="H24" s="4">
        <f>+H5/Input!H48</f>
        <v>0.75849639546858905</v>
      </c>
      <c r="I24" s="4">
        <f>+I5/Input!I48</f>
        <v>0.76149902520037549</v>
      </c>
      <c r="J24" s="4">
        <f>+J5/Input!J48</f>
        <v>0.75328270281780108</v>
      </c>
      <c r="K24" s="4">
        <f>+K5/Input!K48</f>
        <v>0.73501115448968213</v>
      </c>
      <c r="L24" s="4">
        <f>+L5/Input!L48</f>
        <v>0.73975667738777795</v>
      </c>
      <c r="M24" s="4">
        <f>+M5/Input!M48</f>
        <v>0.74351987239133321</v>
      </c>
      <c r="N24" s="4">
        <f>+N5/Input!N48</f>
        <v>0.74281526795386477</v>
      </c>
      <c r="O24" s="4">
        <f>+O5/Input!O48</f>
        <v>0.74875487548754871</v>
      </c>
      <c r="P24" s="4">
        <f>+P5/Input!P48</f>
        <v>0.75011555350127113</v>
      </c>
      <c r="Q24" s="4">
        <f>+Q5/Input!Q48</f>
        <v>0.74601686972820991</v>
      </c>
      <c r="R24" s="4">
        <f>+R5/Input!R48</f>
        <v>0.73942027260282128</v>
      </c>
      <c r="S24" s="4">
        <f>+S5/Input!S48</f>
        <v>0.74220929542351755</v>
      </c>
      <c r="T24" s="4">
        <f>+T5/Input!T48</f>
        <v>0.74912505832944465</v>
      </c>
      <c r="U24" s="4">
        <f>+U5/Input!U48</f>
        <v>0.7514242202041852</v>
      </c>
      <c r="V24" s="4">
        <f>+V5/Input!V48</f>
        <v>0.76057534401721505</v>
      </c>
      <c r="W24" s="4">
        <f>+W5/Input!W48</f>
        <v>0.75812636422629931</v>
      </c>
      <c r="X24" s="4">
        <f>+X5/Input!X48</f>
        <v>0.74662830426182336</v>
      </c>
      <c r="Y24" s="4">
        <f>+Y5/Input!Y48</f>
        <v>0.72878787878787876</v>
      </c>
      <c r="Z24" s="4">
        <f>+Z5/Input!Z48</f>
        <v>0.71739649206538603</v>
      </c>
      <c r="AA24" s="4">
        <f>+AA5/Input!AA48</f>
        <v>0.68011491381463907</v>
      </c>
      <c r="AB24" s="4">
        <f>+AB5/Input!AB48</f>
        <v>0.69057294945910364</v>
      </c>
      <c r="AC24" s="4">
        <f>+AC5/Input!AC48</f>
        <v>0.68295491938137542</v>
      </c>
      <c r="AD24" s="4">
        <f>+AD5/Input!AD48</f>
        <v>0.68674893571159135</v>
      </c>
      <c r="AE24" s="4">
        <f>+AE5/Input!AE48</f>
        <v>0.67625380135044588</v>
      </c>
      <c r="AF24" s="4">
        <f>+AF5/Input!AF48</f>
        <v>0.67459298443839555</v>
      </c>
      <c r="AG24" s="4">
        <f>+AG5/Input!AG48</f>
        <v>0.64474161613020264</v>
      </c>
      <c r="AH24" s="4">
        <f>+AH5/Input!AH48</f>
        <v>0.63320100292519854</v>
      </c>
      <c r="AI24" s="4">
        <f>+AI5/Input!AI48</f>
        <v>0.63590569173244704</v>
      </c>
      <c r="AL24" s="17"/>
    </row>
    <row r="25" spans="1:38" x14ac:dyDescent="0.25">
      <c r="A25" t="s">
        <v>10</v>
      </c>
      <c r="C25" s="4">
        <f>+C6/Input!C49</f>
        <v>0.77589852008456661</v>
      </c>
      <c r="D25" s="4">
        <f>+D6/Input!D49</f>
        <v>0.77604269618501676</v>
      </c>
      <c r="E25" s="4">
        <f>+E6/Input!E49</f>
        <v>0.77499518397225964</v>
      </c>
      <c r="F25" s="4">
        <f>+F6/Input!F49</f>
        <v>0.77738117602855528</v>
      </c>
      <c r="G25" s="4">
        <f>+G6/Input!G49</f>
        <v>0.7844290040976305</v>
      </c>
      <c r="H25" s="4">
        <f>+H6/Input!H49</f>
        <v>0.78340417667713913</v>
      </c>
      <c r="I25" s="4">
        <f>+I6/Input!I49</f>
        <v>0.774525178602544</v>
      </c>
      <c r="J25" s="4">
        <f>+J6/Input!J49</f>
        <v>0.76868200463706082</v>
      </c>
      <c r="K25" s="4">
        <f>+K6/Input!K49</f>
        <v>0.76857714095301566</v>
      </c>
      <c r="L25" s="4">
        <f>+L6/Input!L49</f>
        <v>0.7675717610550814</v>
      </c>
      <c r="M25" s="4">
        <f>+M6/Input!M49</f>
        <v>0.7613065326633166</v>
      </c>
      <c r="N25" s="4">
        <f>+N6/Input!N49</f>
        <v>0.75974216232053915</v>
      </c>
      <c r="O25" s="4">
        <f>+O6/Input!O49</f>
        <v>0.78026969481902053</v>
      </c>
      <c r="P25" s="4">
        <f>+P6/Input!P49</f>
        <v>0.75270126312585606</v>
      </c>
      <c r="Q25" s="4">
        <f>+Q6/Input!Q49</f>
        <v>0.73969562460367788</v>
      </c>
      <c r="R25" s="4">
        <f>+R6/Input!R49</f>
        <v>0.77369495479731698</v>
      </c>
      <c r="S25" s="4">
        <f>+S6/Input!S49</f>
        <v>0.76619964973730292</v>
      </c>
      <c r="T25" s="4">
        <f>+T6/Input!T49</f>
        <v>0.76366941686477419</v>
      </c>
      <c r="U25" s="4">
        <f>+U6/Input!U49</f>
        <v>0.77839174058455718</v>
      </c>
      <c r="V25" s="4">
        <f>+V6/Input!V49</f>
        <v>0.76213055160423582</v>
      </c>
      <c r="W25" s="4">
        <f>+W6/Input!W49</f>
        <v>0.76073531523768489</v>
      </c>
      <c r="X25" s="4">
        <f>+X6/Input!X49</f>
        <v>0.74474789915966388</v>
      </c>
      <c r="Y25" s="4">
        <f>+Y6/Input!Y49</f>
        <v>0.75392376681614348</v>
      </c>
      <c r="Z25" s="4">
        <f>+Z6/Input!Z49</f>
        <v>0.73513438239799467</v>
      </c>
      <c r="AA25" s="4">
        <f>+AA6/Input!AA49</f>
        <v>0.75883717756244029</v>
      </c>
      <c r="AB25" s="4">
        <f>+AB6/Input!AB49</f>
        <v>0.75098141847683852</v>
      </c>
      <c r="AC25" s="4">
        <f>+AC6/Input!AC49</f>
        <v>0.77602996254681644</v>
      </c>
      <c r="AD25" s="4">
        <f>+AD6/Input!AD49</f>
        <v>0.75862068965517238</v>
      </c>
      <c r="AE25" s="4">
        <f>+AE6/Input!AE49</f>
        <v>0.7618827872634979</v>
      </c>
      <c r="AF25" s="4">
        <f>+AF6/Input!AF49</f>
        <v>0.70536522301228188</v>
      </c>
      <c r="AG25" s="4">
        <f>+AG6/Input!AG49</f>
        <v>0.72992437882607131</v>
      </c>
      <c r="AH25" s="4">
        <f>+AH6/Input!AH49</f>
        <v>0.73334115438761149</v>
      </c>
      <c r="AI25" s="4">
        <f>+AI6/Input!AI49</f>
        <v>0.73631950573698146</v>
      </c>
      <c r="AL25" s="17"/>
    </row>
    <row r="26" spans="1:38" x14ac:dyDescent="0.25">
      <c r="A26" t="s">
        <v>11</v>
      </c>
      <c r="C26" s="4">
        <f>+C7/Input!C50</f>
        <v>0.74849094567404428</v>
      </c>
      <c r="D26" s="4">
        <f>+D7/Input!D50</f>
        <v>0.74396216855260933</v>
      </c>
      <c r="E26" s="4">
        <f>+E7/Input!E50</f>
        <v>0.74581430745814303</v>
      </c>
      <c r="F26" s="4">
        <f>+F7/Input!F50</f>
        <v>0.74807282269968833</v>
      </c>
      <c r="G26" s="4">
        <f>+G7/Input!G50</f>
        <v>0.76111111111111107</v>
      </c>
      <c r="H26" s="4">
        <f>+H7/Input!H50</f>
        <v>0.75525597817364787</v>
      </c>
      <c r="I26" s="4">
        <f>+I7/Input!I50</f>
        <v>0.7354103343465046</v>
      </c>
      <c r="J26" s="4">
        <f>+J7/Input!J50</f>
        <v>0.72468012948974869</v>
      </c>
      <c r="K26" s="4">
        <f>+K7/Input!K50</f>
        <v>0.73509257909316228</v>
      </c>
      <c r="L26" s="4">
        <f>+L7/Input!L50</f>
        <v>0.75382739466196991</v>
      </c>
      <c r="M26" s="4">
        <f>+M7/Input!M50</f>
        <v>0.7468654221231541</v>
      </c>
      <c r="N26" s="4">
        <f>+N7/Input!N50</f>
        <v>0.74565133359103208</v>
      </c>
      <c r="O26" s="4">
        <f>+O7/Input!O50</f>
        <v>0.76317460317460317</v>
      </c>
      <c r="P26" s="4">
        <f>+P7/Input!P50</f>
        <v>0.73669278573358554</v>
      </c>
      <c r="Q26" s="4">
        <f>+Q7/Input!Q50</f>
        <v>0.72171724234372814</v>
      </c>
      <c r="R26" s="4">
        <f>+R7/Input!R50</f>
        <v>0.75868801249511908</v>
      </c>
      <c r="S26" s="4">
        <f>+S7/Input!S50</f>
        <v>0.75111460792027274</v>
      </c>
      <c r="T26" s="4">
        <f>+T7/Input!T50</f>
        <v>0.75378024193548387</v>
      </c>
      <c r="U26" s="4">
        <f>+U7/Input!U50</f>
        <v>0.77145461648652169</v>
      </c>
      <c r="V26" s="4">
        <f>+V7/Input!V50</f>
        <v>0.75500209878270608</v>
      </c>
      <c r="W26" s="4">
        <f>+W7/Input!W50</f>
        <v>0.74609274916730717</v>
      </c>
      <c r="X26" s="4">
        <f>+X7/Input!X50</f>
        <v>0.72552936476228524</v>
      </c>
      <c r="Y26" s="4">
        <f>+Y7/Input!Y50</f>
        <v>0.73052153049627477</v>
      </c>
      <c r="Z26" s="4">
        <f>+Z7/Input!Z50</f>
        <v>0.70978152929493543</v>
      </c>
      <c r="AA26" s="4">
        <f>+AA7/Input!AA50</f>
        <v>0.72479728912017427</v>
      </c>
      <c r="AB26" s="4">
        <f>+AB7/Input!AB50</f>
        <v>0.71490738674403032</v>
      </c>
      <c r="AC26" s="4">
        <f>+AC7/Input!AC50</f>
        <v>0.73025129890785712</v>
      </c>
      <c r="AD26" s="4">
        <f>+AD7/Input!AD50</f>
        <v>0.70977546818315518</v>
      </c>
      <c r="AE26" s="4">
        <f>+AE7/Input!AE50</f>
        <v>0.72317323681893764</v>
      </c>
      <c r="AF26" s="4">
        <f>+AF7/Input!AF50</f>
        <v>0.66719259493005156</v>
      </c>
      <c r="AG26" s="4">
        <f>+AG7/Input!AG50</f>
        <v>0.70238794284595807</v>
      </c>
      <c r="AH26" s="4">
        <f>+AH7/Input!AH50</f>
        <v>0.7133825079030558</v>
      </c>
      <c r="AI26" s="4">
        <f>+AI7/Input!AI50</f>
        <v>0.69985154135010041</v>
      </c>
      <c r="AL26" s="17"/>
    </row>
    <row r="27" spans="1:38" x14ac:dyDescent="0.25">
      <c r="A27" t="s">
        <v>12</v>
      </c>
      <c r="C27" s="4">
        <f>+C8/Input!C51</f>
        <v>0.74599061216506946</v>
      </c>
      <c r="D27" s="4">
        <f>+D8/Input!D51</f>
        <v>0.74676654182272162</v>
      </c>
      <c r="E27" s="4">
        <f>+E8/Input!E51</f>
        <v>0.7466613314660131</v>
      </c>
      <c r="F27" s="4">
        <f>+F8/Input!F51</f>
        <v>0.75268653690186538</v>
      </c>
      <c r="G27" s="4">
        <f>+G8/Input!G51</f>
        <v>0.75700744062786673</v>
      </c>
      <c r="H27" s="4">
        <f>+H8/Input!H51</f>
        <v>0.75747793190416146</v>
      </c>
      <c r="I27" s="4">
        <f>+I8/Input!I51</f>
        <v>0.75309608889323998</v>
      </c>
      <c r="J27" s="4">
        <f>+J8/Input!J51</f>
        <v>0.74426516329704506</v>
      </c>
      <c r="K27" s="4">
        <f>+K8/Input!K51</f>
        <v>0.73503749469414703</v>
      </c>
      <c r="L27" s="4">
        <f>+L8/Input!L51</f>
        <v>0.74454641885347972</v>
      </c>
      <c r="M27" s="4">
        <f>+M8/Input!M51</f>
        <v>0.74460043196544279</v>
      </c>
      <c r="N27" s="4">
        <f>+N8/Input!N51</f>
        <v>0.74375373070691564</v>
      </c>
      <c r="O27" s="4">
        <f>+O8/Input!O51</f>
        <v>0.75338223308883456</v>
      </c>
      <c r="P27" s="4">
        <f>+P8/Input!P51</f>
        <v>0.74609469850263055</v>
      </c>
      <c r="Q27" s="4">
        <f>+Q8/Input!Q51</f>
        <v>0.73884324815258229</v>
      </c>
      <c r="R27" s="4">
        <f>+R8/Input!R51</f>
        <v>0.74546642705440291</v>
      </c>
      <c r="S27" s="4">
        <f>+S8/Input!S51</f>
        <v>0.74498426837739551</v>
      </c>
      <c r="T27" s="4">
        <f>+T8/Input!T51</f>
        <v>0.75059808612440193</v>
      </c>
      <c r="U27" s="4">
        <f>+U8/Input!U51</f>
        <v>0.75747795969773302</v>
      </c>
      <c r="V27" s="4">
        <f>+V8/Input!V51</f>
        <v>0.75896960412803349</v>
      </c>
      <c r="W27" s="4">
        <f>+W8/Input!W51</f>
        <v>0.754332108090641</v>
      </c>
      <c r="X27" s="4">
        <f>+X8/Input!X51</f>
        <v>0.74007936507936511</v>
      </c>
      <c r="Y27" s="4">
        <f>+Y8/Input!Y51</f>
        <v>0.72935009623653713</v>
      </c>
      <c r="Z27" s="4">
        <f>+Z8/Input!Z51</f>
        <v>0.71492465146264805</v>
      </c>
      <c r="AA27" s="4">
        <f>+AA8/Input!AA51</f>
        <v>0.69532440782698246</v>
      </c>
      <c r="AB27" s="4">
        <f>+AB8/Input!AB51</f>
        <v>0.69882344039647415</v>
      </c>
      <c r="AC27" s="4">
        <f>+AC8/Input!AC51</f>
        <v>0.69907825772636911</v>
      </c>
      <c r="AD27" s="4">
        <f>+AD8/Input!AD51</f>
        <v>0.6949158436500209</v>
      </c>
      <c r="AE27" s="4">
        <f>+AE8/Input!AE51</f>
        <v>0.69244531460977587</v>
      </c>
      <c r="AF27" s="4">
        <f>+AF8/Input!AF51</f>
        <v>0.6721650907585065</v>
      </c>
      <c r="AG27" s="4">
        <f>+AG8/Input!AG51</f>
        <v>0.66470129782115139</v>
      </c>
      <c r="AH27" s="4">
        <f>+AH8/Input!AH51</f>
        <v>0.66149477740594265</v>
      </c>
      <c r="AI27" s="4">
        <f>+AI8/Input!AI51</f>
        <v>0.65975184811280818</v>
      </c>
      <c r="AL27" s="17"/>
    </row>
  </sheetData>
  <phoneticPr fontId="4" type="noConversion"/>
  <pageMargins left="0.75" right="0.75" top="1" bottom="1" header="0.5" footer="0.5"/>
  <pageSetup scale="57" orientation="landscape" r:id="rId1"/>
  <headerFooter alignWithMargins="0">
    <oddHeader>&amp;LCU-Boulder undergraduate colleges&amp;C&amp;A&amp;RFall headcount by type over time</oddHeader>
    <oddFooter>&amp;LPBA:L:\ir\reports\time\enttype&amp;C&amp;A  
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1:AL27"/>
  <sheetViews>
    <sheetView workbookViewId="0">
      <pane xSplit="1" ySplit="1" topLeftCell="B2" activePane="bottomRight" state="frozen"/>
      <selection activeCell="U2" sqref="U2"/>
      <selection pane="topRight" activeCell="U2" sqref="U2"/>
      <selection pane="bottomLeft" activeCell="U2" sqref="U2"/>
      <selection pane="bottomRight"/>
    </sheetView>
  </sheetViews>
  <sheetFormatPr defaultRowHeight="13.2" x14ac:dyDescent="0.25"/>
  <cols>
    <col min="1" max="1" width="15.88671875" customWidth="1"/>
    <col min="2" max="2" width="7.44140625" customWidth="1"/>
    <col min="3" max="35" width="7.6640625" customWidth="1"/>
    <col min="38" max="38" width="9.109375" style="11"/>
  </cols>
  <sheetData>
    <row r="1" spans="1:35" x14ac:dyDescent="0.25">
      <c r="A1" s="9" t="s">
        <v>9</v>
      </c>
      <c r="B1" s="9" t="s">
        <v>8</v>
      </c>
      <c r="C1" s="10">
        <f>Input!C4</f>
        <v>1991</v>
      </c>
      <c r="D1" s="10">
        <f>Input!D4</f>
        <v>1992</v>
      </c>
      <c r="E1" s="10">
        <f>Input!E4</f>
        <v>1993</v>
      </c>
      <c r="F1" s="10">
        <f>Input!F4</f>
        <v>1994</v>
      </c>
      <c r="G1" s="10">
        <f>Input!G4</f>
        <v>1995</v>
      </c>
      <c r="H1" s="10">
        <f>Input!H4</f>
        <v>1996</v>
      </c>
      <c r="I1" s="10">
        <f>Input!I4</f>
        <v>1997</v>
      </c>
      <c r="J1" s="10">
        <f>Input!J4</f>
        <v>1998</v>
      </c>
      <c r="K1" s="10">
        <f>Input!K4</f>
        <v>1999</v>
      </c>
      <c r="L1" s="10">
        <f>Input!L4</f>
        <v>2000</v>
      </c>
      <c r="M1" s="10">
        <f>Input!M4</f>
        <v>2001</v>
      </c>
      <c r="N1" s="10">
        <f>Input!N4</f>
        <v>2002</v>
      </c>
      <c r="O1" s="10">
        <f>Input!O4</f>
        <v>2003</v>
      </c>
      <c r="P1" s="10">
        <f>Input!P4</f>
        <v>2004</v>
      </c>
      <c r="Q1" s="10">
        <f>Input!Q4</f>
        <v>2005</v>
      </c>
      <c r="R1" s="10">
        <f>Input!R4</f>
        <v>2006</v>
      </c>
      <c r="S1" s="10">
        <f>Input!S4</f>
        <v>2007</v>
      </c>
      <c r="T1" s="10">
        <f>Input!T4</f>
        <v>2008</v>
      </c>
      <c r="U1" s="10">
        <f>Input!U4</f>
        <v>2009</v>
      </c>
      <c r="V1" s="10">
        <f>Input!V4</f>
        <v>2010</v>
      </c>
      <c r="W1" s="10">
        <f>Input!W4</f>
        <v>2011</v>
      </c>
      <c r="X1" s="10">
        <f>Input!X4</f>
        <v>2012</v>
      </c>
      <c r="Y1" s="10">
        <f>Input!Y4</f>
        <v>2013</v>
      </c>
      <c r="Z1" s="10">
        <f>Input!Z4</f>
        <v>2014</v>
      </c>
      <c r="AA1" s="10">
        <f>Input!AA4</f>
        <v>2015</v>
      </c>
      <c r="AB1" s="10">
        <f>Input!AB4</f>
        <v>2016</v>
      </c>
      <c r="AC1" s="10">
        <f>Input!AC4</f>
        <v>2017</v>
      </c>
      <c r="AD1" s="10">
        <f>Input!AD4</f>
        <v>2018</v>
      </c>
      <c r="AE1" s="10">
        <f>Input!AE4</f>
        <v>2019</v>
      </c>
      <c r="AF1" s="10">
        <f>Input!AF4</f>
        <v>2020</v>
      </c>
      <c r="AG1" s="10">
        <f>Input!AG4</f>
        <v>2021</v>
      </c>
      <c r="AH1" s="10">
        <f>Input!AH4</f>
        <v>2022</v>
      </c>
      <c r="AI1" s="10">
        <f>Input!AI4</f>
        <v>2023</v>
      </c>
    </row>
    <row r="2" spans="1:35" x14ac:dyDescent="0.25">
      <c r="A2" t="s">
        <v>4</v>
      </c>
      <c r="B2" s="3" t="str">
        <f>+Input!B45</f>
        <v>Total</v>
      </c>
      <c r="C2" s="3">
        <f>+Input!C45</f>
        <v>3444</v>
      </c>
      <c r="D2" s="3">
        <f>+Input!D45</f>
        <v>3604</v>
      </c>
      <c r="E2" s="3">
        <f>+Input!E45</f>
        <v>3436</v>
      </c>
      <c r="F2" s="3">
        <f>+Input!F45</f>
        <v>3603</v>
      </c>
      <c r="G2" s="3">
        <f>+Input!G45</f>
        <v>4182</v>
      </c>
      <c r="H2" s="3">
        <f>+Input!H45</f>
        <v>3952</v>
      </c>
      <c r="I2" s="3">
        <f>+Input!I45</f>
        <v>4248</v>
      </c>
      <c r="J2" s="3">
        <f>+Input!J45</f>
        <v>4281</v>
      </c>
      <c r="K2" s="3">
        <f>+Input!K45</f>
        <v>4566</v>
      </c>
      <c r="L2" s="3">
        <f>+Input!L45</f>
        <v>5095</v>
      </c>
      <c r="M2" s="3">
        <f>+Input!M45</f>
        <v>4982</v>
      </c>
      <c r="N2" s="3">
        <f>+Input!N45</f>
        <v>5391</v>
      </c>
      <c r="O2" s="3">
        <f>+Input!O45</f>
        <v>5571</v>
      </c>
      <c r="P2" s="3">
        <f>+Input!P45</f>
        <v>5138</v>
      </c>
      <c r="Q2" s="3">
        <f>+Input!Q45</f>
        <v>5007</v>
      </c>
      <c r="R2" s="3">
        <f>+Input!R45</f>
        <v>5617</v>
      </c>
      <c r="S2" s="3">
        <f>+Input!S45</f>
        <v>5555</v>
      </c>
      <c r="T2" s="3">
        <f>+Input!T45</f>
        <v>5833</v>
      </c>
      <c r="U2" s="3">
        <f>+Input!U45</f>
        <v>5519</v>
      </c>
      <c r="V2" s="3">
        <f>+Input!V45</f>
        <v>5160</v>
      </c>
      <c r="W2" s="3">
        <f>+Input!W45</f>
        <v>5663</v>
      </c>
      <c r="X2" s="3">
        <f>+Input!X45</f>
        <v>5469</v>
      </c>
      <c r="Y2" s="3">
        <f>+Input!Y45</f>
        <v>5844</v>
      </c>
      <c r="Z2" s="3">
        <f>+Input!Z45</f>
        <v>5869</v>
      </c>
      <c r="AA2" s="3">
        <f>+Input!AA45</f>
        <v>6208</v>
      </c>
      <c r="AB2" s="3">
        <f>+Input!AB45</f>
        <v>6439</v>
      </c>
      <c r="AC2" s="3">
        <f>+Input!AC45</f>
        <v>6570</v>
      </c>
      <c r="AD2" s="3">
        <f>+Input!AD45</f>
        <v>6701</v>
      </c>
      <c r="AE2" s="3">
        <f>+Input!AE45</f>
        <v>7113</v>
      </c>
      <c r="AF2" s="3">
        <f>+Input!AF45</f>
        <v>6326</v>
      </c>
      <c r="AG2" s="3">
        <f>+Input!AG45</f>
        <v>6783</v>
      </c>
      <c r="AH2" s="3">
        <f>+Input!AH45</f>
        <v>7106</v>
      </c>
      <c r="AI2" s="3">
        <f>+Input!AI45</f>
        <v>7546</v>
      </c>
    </row>
    <row r="3" spans="1:35" x14ac:dyDescent="0.25">
      <c r="A3" t="s">
        <v>5</v>
      </c>
      <c r="B3" s="3" t="str">
        <f>+Input!B46</f>
        <v>Total</v>
      </c>
      <c r="C3" s="3">
        <f>+Input!C46</f>
        <v>1759</v>
      </c>
      <c r="D3" s="3">
        <f>+Input!D46</f>
        <v>1455</v>
      </c>
      <c r="E3" s="3">
        <f>+Input!E46</f>
        <v>1755</v>
      </c>
      <c r="F3" s="3">
        <f>+Input!F46</f>
        <v>1720</v>
      </c>
      <c r="G3" s="3">
        <f>+Input!G46</f>
        <v>1431</v>
      </c>
      <c r="H3" s="3">
        <f>+Input!H46</f>
        <v>1459</v>
      </c>
      <c r="I3" s="3">
        <f>+Input!I46</f>
        <v>1491</v>
      </c>
      <c r="J3" s="3">
        <f>+Input!J46</f>
        <v>1326</v>
      </c>
      <c r="K3" s="3">
        <f>+Input!K46</f>
        <v>1436</v>
      </c>
      <c r="L3" s="3">
        <f>+Input!L46</f>
        <v>1350</v>
      </c>
      <c r="M3" s="3">
        <f>+Input!M46</f>
        <v>1386</v>
      </c>
      <c r="N3" s="3">
        <f>+Input!N46</f>
        <v>1435</v>
      </c>
      <c r="O3" s="3">
        <f>+Input!O46</f>
        <v>1474</v>
      </c>
      <c r="P3" s="3">
        <f>+Input!P46</f>
        <v>1433</v>
      </c>
      <c r="Q3" s="3">
        <f>+Input!Q46</f>
        <v>1301</v>
      </c>
      <c r="R3" s="3">
        <f>+Input!R46</f>
        <v>1241</v>
      </c>
      <c r="S3" s="3">
        <f>+Input!S46</f>
        <v>1297</v>
      </c>
      <c r="T3" s="3">
        <f>+Input!T46</f>
        <v>1318</v>
      </c>
      <c r="U3" s="3">
        <f>+Input!U46</f>
        <v>1358</v>
      </c>
      <c r="V3" s="3">
        <f>+Input!V46</f>
        <v>1167</v>
      </c>
      <c r="W3" s="3">
        <f>+Input!W46</f>
        <v>1300</v>
      </c>
      <c r="X3" s="3">
        <f>+Input!X46</f>
        <v>1195</v>
      </c>
      <c r="Y3" s="3">
        <f>+Input!Y46</f>
        <v>1292</v>
      </c>
      <c r="Z3" s="3">
        <f>+Input!Z46</f>
        <v>1312</v>
      </c>
      <c r="AA3" s="3">
        <f>+Input!AA46</f>
        <v>1119</v>
      </c>
      <c r="AB3" s="3">
        <f>+Input!AB46</f>
        <v>1203</v>
      </c>
      <c r="AC3" s="3">
        <f>+Input!AC46</f>
        <v>1440</v>
      </c>
      <c r="AD3" s="3">
        <f>+Input!AD46</f>
        <v>1622</v>
      </c>
      <c r="AE3" s="3">
        <f>+Input!AE46</f>
        <v>1555</v>
      </c>
      <c r="AF3" s="3">
        <f>+Input!AF46</f>
        <v>1409</v>
      </c>
      <c r="AG3" s="3">
        <f>+Input!AG46</f>
        <v>1548</v>
      </c>
      <c r="AH3" s="3">
        <f>+Input!AH46</f>
        <v>1418</v>
      </c>
      <c r="AI3" s="3">
        <f>+Input!AI46</f>
        <v>1518</v>
      </c>
    </row>
    <row r="4" spans="1:35" x14ac:dyDescent="0.25">
      <c r="A4" t="s">
        <v>6</v>
      </c>
      <c r="B4" s="3" t="str">
        <f>+Input!B47</f>
        <v>Total</v>
      </c>
      <c r="C4" s="3">
        <f>+Input!C47</f>
        <v>761</v>
      </c>
      <c r="D4" s="3">
        <f>+Input!D47</f>
        <v>862</v>
      </c>
      <c r="E4" s="3">
        <f>+Input!E47</f>
        <v>722</v>
      </c>
      <c r="F4" s="3">
        <f>+Input!F47</f>
        <v>774</v>
      </c>
      <c r="G4" s="3">
        <f>+Input!G47</f>
        <v>687</v>
      </c>
      <c r="H4" s="3">
        <f>+Input!H47</f>
        <v>820</v>
      </c>
      <c r="I4" s="3">
        <f>+Input!I47</f>
        <v>841</v>
      </c>
      <c r="J4" s="3">
        <f>+Input!J47</f>
        <v>880</v>
      </c>
      <c r="K4" s="3">
        <f>+Input!K47</f>
        <v>857</v>
      </c>
      <c r="L4" s="3">
        <f>+Input!L47</f>
        <v>936</v>
      </c>
      <c r="M4" s="3">
        <f>+Input!M47</f>
        <v>810</v>
      </c>
      <c r="N4" s="3">
        <f>+Input!N47</f>
        <v>935</v>
      </c>
      <c r="O4" s="3">
        <f>+Input!O47</f>
        <v>830</v>
      </c>
      <c r="P4" s="3">
        <f>+Input!P47</f>
        <v>831</v>
      </c>
      <c r="Q4" s="3">
        <f>+Input!Q47</f>
        <v>843</v>
      </c>
      <c r="R4" s="3">
        <f>+Input!R47</f>
        <v>825</v>
      </c>
      <c r="S4" s="3">
        <f>+Input!S47</f>
        <v>774</v>
      </c>
      <c r="T4" s="3">
        <f>+Input!T47</f>
        <v>785</v>
      </c>
      <c r="U4" s="3">
        <f>+Input!U47</f>
        <v>802</v>
      </c>
      <c r="V4" s="3">
        <f>+Input!V47</f>
        <v>820</v>
      </c>
      <c r="W4" s="3">
        <f>+Input!W47</f>
        <v>843</v>
      </c>
      <c r="X4" s="3">
        <f>+Input!X47</f>
        <v>845</v>
      </c>
      <c r="Y4" s="3">
        <f>+Input!Y47</f>
        <v>783</v>
      </c>
      <c r="Z4" s="3">
        <f>+Input!Z47</f>
        <v>875</v>
      </c>
      <c r="AA4" s="3">
        <f>+Input!AA47</f>
        <v>936</v>
      </c>
      <c r="AB4" s="3">
        <f>+Input!AB47</f>
        <v>1320</v>
      </c>
      <c r="AC4" s="3">
        <f>+Input!AC47</f>
        <v>1421</v>
      </c>
      <c r="AD4" s="3">
        <f>+Input!AD47</f>
        <v>1876</v>
      </c>
      <c r="AE4" s="3">
        <f>+Input!AE47</f>
        <v>1555</v>
      </c>
      <c r="AF4" s="3">
        <f>+Input!AF47</f>
        <v>1772</v>
      </c>
      <c r="AG4" s="3">
        <f>+Input!AG47</f>
        <v>1887</v>
      </c>
      <c r="AH4" s="3">
        <f>+Input!AH47</f>
        <v>1915</v>
      </c>
      <c r="AI4" s="3">
        <f>+Input!AI47</f>
        <v>2387</v>
      </c>
    </row>
    <row r="5" spans="1:35" x14ac:dyDescent="0.25">
      <c r="A5" t="s">
        <v>7</v>
      </c>
      <c r="B5" s="3" t="str">
        <f>+Input!B48</f>
        <v>Total</v>
      </c>
      <c r="C5" s="3">
        <f>+Input!C48</f>
        <v>14488</v>
      </c>
      <c r="D5" s="3">
        <f>+Input!D48</f>
        <v>14104</v>
      </c>
      <c r="E5" s="3">
        <f>+Input!E48</f>
        <v>14080</v>
      </c>
      <c r="F5" s="3">
        <f>+Input!F48</f>
        <v>13631</v>
      </c>
      <c r="G5" s="3">
        <f>+Input!G48</f>
        <v>13322</v>
      </c>
      <c r="H5" s="3">
        <f>+Input!H48</f>
        <v>13594</v>
      </c>
      <c r="I5" s="3">
        <f>+Input!I48</f>
        <v>13849</v>
      </c>
      <c r="J5" s="3">
        <f>+Input!J48</f>
        <v>14089</v>
      </c>
      <c r="K5" s="3">
        <f>+Input!K48</f>
        <v>14344</v>
      </c>
      <c r="L5" s="3">
        <f>+Input!L48</f>
        <v>14302</v>
      </c>
      <c r="M5" s="3">
        <f>+Input!M48</f>
        <v>15046</v>
      </c>
      <c r="N5" s="3">
        <f>+Input!N48</f>
        <v>15693</v>
      </c>
      <c r="O5" s="3">
        <f>+Input!O48</f>
        <v>16665</v>
      </c>
      <c r="P5" s="3">
        <f>+Input!P48</f>
        <v>17308</v>
      </c>
      <c r="Q5" s="3">
        <f>+Input!Q48</f>
        <v>17072</v>
      </c>
      <c r="R5" s="3">
        <f>+Input!R48</f>
        <v>16801</v>
      </c>
      <c r="S5" s="3">
        <f>+Input!S48</f>
        <v>16847</v>
      </c>
      <c r="T5" s="3">
        <f>+Input!T48</f>
        <v>17144</v>
      </c>
      <c r="U5" s="3">
        <f>+Input!U48</f>
        <v>17729</v>
      </c>
      <c r="V5" s="3">
        <f>+Input!V48</f>
        <v>17659</v>
      </c>
      <c r="W5" s="3">
        <f>+Input!W48</f>
        <v>16951</v>
      </c>
      <c r="X5" s="3">
        <f>+Input!X48</f>
        <v>16683</v>
      </c>
      <c r="Y5" s="3">
        <f>+Input!Y48</f>
        <v>16500</v>
      </c>
      <c r="Z5" s="3">
        <f>+Input!Z48</f>
        <v>16762</v>
      </c>
      <c r="AA5" s="3">
        <f>+Input!AA48</f>
        <v>16012</v>
      </c>
      <c r="AB5" s="3">
        <f>+Input!AB48</f>
        <v>17471</v>
      </c>
      <c r="AC5" s="3">
        <f>+Input!AC48</f>
        <v>18234</v>
      </c>
      <c r="AD5" s="3">
        <f>+Input!AD48</f>
        <v>18557</v>
      </c>
      <c r="AE5" s="3">
        <f>+Input!AE48</f>
        <v>19401</v>
      </c>
      <c r="AF5" s="3">
        <f>+Input!AF48</f>
        <v>19471</v>
      </c>
      <c r="AG5" s="3">
        <f>+Input!AG48</f>
        <v>19293</v>
      </c>
      <c r="AH5" s="3">
        <f>+Input!AH48</f>
        <v>19144</v>
      </c>
      <c r="AI5" s="3">
        <f>+Input!AI48</f>
        <v>19256</v>
      </c>
    </row>
    <row r="6" spans="1:35" x14ac:dyDescent="0.25">
      <c r="A6" t="s">
        <v>10</v>
      </c>
      <c r="C6" s="3">
        <f>+C2+C3</f>
        <v>5203</v>
      </c>
      <c r="D6" s="3">
        <f t="shared" ref="D6:P6" si="0">+D2+D3</f>
        <v>5059</v>
      </c>
      <c r="E6" s="3">
        <f t="shared" si="0"/>
        <v>5191</v>
      </c>
      <c r="F6" s="3">
        <f t="shared" si="0"/>
        <v>5323</v>
      </c>
      <c r="G6" s="3">
        <f t="shared" si="0"/>
        <v>5613</v>
      </c>
      <c r="H6" s="3">
        <f t="shared" si="0"/>
        <v>5411</v>
      </c>
      <c r="I6" s="3">
        <f t="shared" si="0"/>
        <v>5739</v>
      </c>
      <c r="J6" s="3">
        <f t="shared" si="0"/>
        <v>5607</v>
      </c>
      <c r="K6" s="3">
        <f t="shared" si="0"/>
        <v>6002</v>
      </c>
      <c r="L6" s="3">
        <f t="shared" si="0"/>
        <v>6445</v>
      </c>
      <c r="M6" s="3">
        <f t="shared" si="0"/>
        <v>6368</v>
      </c>
      <c r="N6" s="3">
        <f t="shared" si="0"/>
        <v>6826</v>
      </c>
      <c r="O6" s="3">
        <f t="shared" si="0"/>
        <v>7045</v>
      </c>
      <c r="P6" s="3">
        <f t="shared" si="0"/>
        <v>6571</v>
      </c>
      <c r="Q6" s="3">
        <f t="shared" ref="Q6:AI6" si="1">+Q2+Q3</f>
        <v>6308</v>
      </c>
      <c r="R6" s="3">
        <f t="shared" si="1"/>
        <v>6858</v>
      </c>
      <c r="S6" s="3">
        <f t="shared" si="1"/>
        <v>6852</v>
      </c>
      <c r="T6" s="3">
        <f t="shared" si="1"/>
        <v>7151</v>
      </c>
      <c r="U6" s="3">
        <f t="shared" si="1"/>
        <v>6877</v>
      </c>
      <c r="V6" s="3">
        <f t="shared" ref="V6:AA6" si="2">+V2+V3</f>
        <v>6327</v>
      </c>
      <c r="W6" s="3">
        <f t="shared" si="2"/>
        <v>6963</v>
      </c>
      <c r="X6" s="3">
        <f t="shared" si="2"/>
        <v>6664</v>
      </c>
      <c r="Y6" s="3">
        <f t="shared" si="2"/>
        <v>7136</v>
      </c>
      <c r="Z6" s="3">
        <f t="shared" si="2"/>
        <v>7181</v>
      </c>
      <c r="AA6" s="3">
        <f t="shared" si="2"/>
        <v>7327</v>
      </c>
      <c r="AB6" s="3">
        <f t="shared" ref="AB6:AD6" si="3">+AB2+AB3</f>
        <v>7642</v>
      </c>
      <c r="AC6" s="3">
        <f t="shared" si="3"/>
        <v>8010</v>
      </c>
      <c r="AD6" s="3">
        <f t="shared" si="3"/>
        <v>8323</v>
      </c>
      <c r="AE6" s="3">
        <f t="shared" ref="AE6:AF6" si="4">+AE2+AE3</f>
        <v>8668</v>
      </c>
      <c r="AF6" s="3">
        <f t="shared" si="4"/>
        <v>7735</v>
      </c>
      <c r="AG6" s="3">
        <f t="shared" ref="AG6:AH6" si="5">+AG2+AG3</f>
        <v>8331</v>
      </c>
      <c r="AH6" s="3">
        <f t="shared" si="5"/>
        <v>8524</v>
      </c>
      <c r="AI6" s="3">
        <f t="shared" si="1"/>
        <v>9064</v>
      </c>
    </row>
    <row r="7" spans="1:35" x14ac:dyDescent="0.25">
      <c r="A7" t="s">
        <v>11</v>
      </c>
      <c r="C7" s="3">
        <f t="shared" ref="C7:P8" si="6">+C6+C4</f>
        <v>5964</v>
      </c>
      <c r="D7" s="3">
        <f t="shared" si="6"/>
        <v>5921</v>
      </c>
      <c r="E7" s="3">
        <f t="shared" si="6"/>
        <v>5913</v>
      </c>
      <c r="F7" s="3">
        <f t="shared" si="6"/>
        <v>6097</v>
      </c>
      <c r="G7" s="3">
        <f t="shared" si="6"/>
        <v>6300</v>
      </c>
      <c r="H7" s="3">
        <f t="shared" si="6"/>
        <v>6231</v>
      </c>
      <c r="I7" s="3">
        <f t="shared" si="6"/>
        <v>6580</v>
      </c>
      <c r="J7" s="3">
        <f t="shared" si="6"/>
        <v>6487</v>
      </c>
      <c r="K7" s="3">
        <f t="shared" si="6"/>
        <v>6859</v>
      </c>
      <c r="L7" s="3">
        <f t="shared" si="6"/>
        <v>7381</v>
      </c>
      <c r="M7" s="3">
        <f t="shared" si="6"/>
        <v>7178</v>
      </c>
      <c r="N7" s="3">
        <f t="shared" si="6"/>
        <v>7761</v>
      </c>
      <c r="O7" s="3">
        <f t="shared" si="6"/>
        <v>7875</v>
      </c>
      <c r="P7" s="3">
        <f t="shared" si="6"/>
        <v>7402</v>
      </c>
      <c r="Q7" s="3">
        <f t="shared" ref="Q7:S8" si="7">+Q6+Q4</f>
        <v>7151</v>
      </c>
      <c r="R7" s="3">
        <f t="shared" si="7"/>
        <v>7683</v>
      </c>
      <c r="S7" s="3">
        <f t="shared" si="7"/>
        <v>7626</v>
      </c>
      <c r="T7" s="3">
        <f t="shared" ref="T7:AI8" si="8">+T6+T4</f>
        <v>7936</v>
      </c>
      <c r="U7" s="3">
        <f t="shared" si="8"/>
        <v>7679</v>
      </c>
      <c r="V7" s="3">
        <f t="shared" ref="V7:X8" si="9">+V6+V4</f>
        <v>7147</v>
      </c>
      <c r="W7" s="3">
        <f t="shared" si="9"/>
        <v>7806</v>
      </c>
      <c r="X7" s="3">
        <f t="shared" si="9"/>
        <v>7509</v>
      </c>
      <c r="Y7" s="3">
        <f t="shared" ref="Y7:Z7" si="10">+Y6+Y4</f>
        <v>7919</v>
      </c>
      <c r="Z7" s="3">
        <f t="shared" si="10"/>
        <v>8056</v>
      </c>
      <c r="AA7" s="3">
        <f t="shared" ref="AA7:AB7" si="11">+AA6+AA4</f>
        <v>8263</v>
      </c>
      <c r="AB7" s="3">
        <f t="shared" si="11"/>
        <v>8962</v>
      </c>
      <c r="AC7" s="3">
        <f t="shared" ref="AC7:AD7" si="12">+AC6+AC4</f>
        <v>9431</v>
      </c>
      <c r="AD7" s="3">
        <f t="shared" si="12"/>
        <v>10199</v>
      </c>
      <c r="AE7" s="3">
        <f t="shared" ref="AE7:AF7" si="13">+AE6+AE4</f>
        <v>10223</v>
      </c>
      <c r="AF7" s="3">
        <f t="shared" si="13"/>
        <v>9507</v>
      </c>
      <c r="AG7" s="3">
        <f t="shared" ref="AG7:AH7" si="14">+AG6+AG4</f>
        <v>10218</v>
      </c>
      <c r="AH7" s="3">
        <f t="shared" si="14"/>
        <v>10439</v>
      </c>
      <c r="AI7" s="3">
        <f t="shared" si="8"/>
        <v>11451</v>
      </c>
    </row>
    <row r="8" spans="1:35" x14ac:dyDescent="0.25">
      <c r="A8" t="s">
        <v>12</v>
      </c>
      <c r="C8" s="3">
        <f t="shared" si="6"/>
        <v>20452</v>
      </c>
      <c r="D8" s="3">
        <f t="shared" si="6"/>
        <v>20025</v>
      </c>
      <c r="E8" s="3">
        <f t="shared" si="6"/>
        <v>19993</v>
      </c>
      <c r="F8" s="3">
        <f t="shared" si="6"/>
        <v>19728</v>
      </c>
      <c r="G8" s="3">
        <f t="shared" si="6"/>
        <v>19622</v>
      </c>
      <c r="H8" s="3">
        <f t="shared" si="6"/>
        <v>19825</v>
      </c>
      <c r="I8" s="3">
        <f t="shared" si="6"/>
        <v>20429</v>
      </c>
      <c r="J8" s="3">
        <f t="shared" si="6"/>
        <v>20576</v>
      </c>
      <c r="K8" s="3">
        <f t="shared" si="6"/>
        <v>21203</v>
      </c>
      <c r="L8" s="3">
        <f t="shared" si="6"/>
        <v>21683</v>
      </c>
      <c r="M8" s="3">
        <f t="shared" si="6"/>
        <v>22224</v>
      </c>
      <c r="N8" s="3">
        <f t="shared" si="6"/>
        <v>23454</v>
      </c>
      <c r="O8" s="3">
        <f t="shared" si="6"/>
        <v>24540</v>
      </c>
      <c r="P8" s="3">
        <f t="shared" si="6"/>
        <v>24710</v>
      </c>
      <c r="Q8" s="3">
        <f t="shared" si="7"/>
        <v>24223</v>
      </c>
      <c r="R8" s="3">
        <f t="shared" si="7"/>
        <v>24484</v>
      </c>
      <c r="S8" s="3">
        <f t="shared" si="7"/>
        <v>24473</v>
      </c>
      <c r="T8" s="3">
        <f t="shared" si="8"/>
        <v>25080</v>
      </c>
      <c r="U8" s="3">
        <f t="shared" si="8"/>
        <v>25408</v>
      </c>
      <c r="V8" s="3">
        <f t="shared" si="9"/>
        <v>24806</v>
      </c>
      <c r="W8" s="3">
        <f t="shared" si="9"/>
        <v>24757</v>
      </c>
      <c r="X8" s="3">
        <f t="shared" si="9"/>
        <v>24192</v>
      </c>
      <c r="Y8" s="3">
        <f t="shared" ref="Y8:Z8" si="15">+Y7+Y5</f>
        <v>24419</v>
      </c>
      <c r="Z8" s="3">
        <f t="shared" si="15"/>
        <v>24818</v>
      </c>
      <c r="AA8" s="3">
        <f t="shared" ref="AA8:AB8" si="16">+AA7+AA5</f>
        <v>24275</v>
      </c>
      <c r="AB8" s="3">
        <f t="shared" si="16"/>
        <v>26433</v>
      </c>
      <c r="AC8" s="3">
        <f t="shared" ref="AC8:AD8" si="17">+AC7+AC5</f>
        <v>27665</v>
      </c>
      <c r="AD8" s="3">
        <f t="shared" si="17"/>
        <v>28756</v>
      </c>
      <c r="AE8" s="3">
        <f t="shared" ref="AE8:AF8" si="18">+AE7+AE5</f>
        <v>29624</v>
      </c>
      <c r="AF8" s="3">
        <f t="shared" si="18"/>
        <v>28978</v>
      </c>
      <c r="AG8" s="3">
        <f t="shared" ref="AG8:AH8" si="19">+AG7+AG5</f>
        <v>29511</v>
      </c>
      <c r="AH8" s="3">
        <f t="shared" si="19"/>
        <v>29583</v>
      </c>
      <c r="AI8" s="3">
        <f>+AI7+AI5</f>
        <v>30707</v>
      </c>
    </row>
    <row r="9" spans="1:35" x14ac:dyDescent="0.25">
      <c r="A9" t="s">
        <v>31</v>
      </c>
      <c r="C9" s="16">
        <f>ROUND(Input!C52,2)</f>
        <v>2.96</v>
      </c>
      <c r="D9" s="16">
        <f>ROUND(Input!D52,2)</f>
        <v>2.98</v>
      </c>
      <c r="E9" s="16">
        <f>ROUND(Input!E52,2)</f>
        <v>3.01</v>
      </c>
      <c r="F9" s="16">
        <f>ROUND(Input!F52,2)</f>
        <v>2.99</v>
      </c>
      <c r="G9" s="16">
        <f>ROUND(Input!G52,2)</f>
        <v>2.99</v>
      </c>
      <c r="H9" s="16">
        <f>ROUND(Input!H52,2)</f>
        <v>3.02</v>
      </c>
      <c r="I9" s="16">
        <f>ROUND(Input!I52,2)</f>
        <v>2.97</v>
      </c>
      <c r="J9" s="16">
        <f>ROUND(Input!J52,2)</f>
        <v>3</v>
      </c>
      <c r="K9" s="16">
        <f>ROUND(Input!K52,2)</f>
        <v>3.07</v>
      </c>
      <c r="L9" s="16">
        <f>ROUND(Input!L52,2)</f>
        <v>3.1</v>
      </c>
      <c r="M9" s="16">
        <f>ROUND(Input!M52,2)</f>
        <v>3.11</v>
      </c>
      <c r="N9" s="16">
        <f>ROUND(Input!N52,2)</f>
        <v>3.17</v>
      </c>
      <c r="O9" s="16">
        <f>ROUND(Input!O52,2)</f>
        <v>3.16</v>
      </c>
      <c r="P9" s="16">
        <f>ROUND(Input!P52,2)</f>
        <v>3.19</v>
      </c>
      <c r="Q9" s="16">
        <f>ROUND(Input!Q52,2)</f>
        <v>3.2</v>
      </c>
      <c r="R9" s="16">
        <f>ROUND(Input!R52,2)</f>
        <v>3.17</v>
      </c>
      <c r="S9" s="16">
        <f>ROUND(Input!S52,2)</f>
        <v>3.2</v>
      </c>
      <c r="T9" s="16">
        <f>ROUND(Input!T52,2)</f>
        <v>3.15</v>
      </c>
      <c r="U9" s="16">
        <f>ROUND(Input!U52,2)</f>
        <v>3.11</v>
      </c>
      <c r="V9" s="16">
        <f>ROUND(Input!V52,2)</f>
        <v>3.09</v>
      </c>
      <c r="W9" s="16">
        <f>ROUND(Input!W52,2)</f>
        <v>3.1</v>
      </c>
      <c r="X9" s="16">
        <f>ROUND(Input!X52,2)</f>
        <v>3.09</v>
      </c>
      <c r="Y9" s="16">
        <f>ROUND(Input!Y52,2)</f>
        <v>3.06</v>
      </c>
      <c r="Z9" s="16">
        <f>ROUND(Input!Z52,2)</f>
        <v>3.08</v>
      </c>
      <c r="AA9" s="16">
        <f>ROUND(Input!AA52,2)</f>
        <v>3.06</v>
      </c>
      <c r="AB9" s="16">
        <f>ROUND(Input!AB52,2)</f>
        <v>3.09</v>
      </c>
      <c r="AC9" s="16">
        <f>ROUND(Input!AC52,2)</f>
        <v>3.13</v>
      </c>
      <c r="AD9" s="16">
        <f>ROUND(Input!AD52,2)</f>
        <v>3.1</v>
      </c>
      <c r="AE9" s="16">
        <f>ROUND(Input!AE52,2)</f>
        <v>3.21</v>
      </c>
      <c r="AF9" s="16">
        <f>ROUND(Input!AF52,2)</f>
        <v>3.24</v>
      </c>
      <c r="AG9" s="16">
        <f>ROUND(Input!AG52,2)</f>
        <v>3.17</v>
      </c>
      <c r="AH9" s="16">
        <f>ROUND(Input!AH52,2)</f>
        <v>3.11</v>
      </c>
      <c r="AI9" s="16">
        <f>ROUND(Input!AI52,2)</f>
        <v>3.15</v>
      </c>
    </row>
    <row r="10" spans="1:35" x14ac:dyDescent="0.2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x14ac:dyDescent="0.25">
      <c r="A11" t="s">
        <v>13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x14ac:dyDescent="0.25">
      <c r="A12" t="s">
        <v>4</v>
      </c>
      <c r="C12" s="4">
        <f t="shared" ref="C12:C18" si="20">+C2/C$8</f>
        <v>0.1683942890670839</v>
      </c>
      <c r="D12" s="4">
        <f t="shared" ref="D12:P12" si="21">+D2/D$8</f>
        <v>0.17997503121098626</v>
      </c>
      <c r="E12" s="4">
        <f t="shared" si="21"/>
        <v>0.1718601510528685</v>
      </c>
      <c r="F12" s="4">
        <f t="shared" si="21"/>
        <v>0.18263381995133821</v>
      </c>
      <c r="G12" s="4">
        <f t="shared" si="21"/>
        <v>0.21312812149627969</v>
      </c>
      <c r="H12" s="4">
        <f t="shared" si="21"/>
        <v>0.19934426229508198</v>
      </c>
      <c r="I12" s="4">
        <f t="shared" si="21"/>
        <v>0.2079396935728621</v>
      </c>
      <c r="J12" s="4">
        <f t="shared" si="21"/>
        <v>0.20805793157076205</v>
      </c>
      <c r="K12" s="4">
        <f t="shared" si="21"/>
        <v>0.21534688487478187</v>
      </c>
      <c r="L12" s="4">
        <f t="shared" si="21"/>
        <v>0.2349767098648711</v>
      </c>
      <c r="M12" s="4">
        <f t="shared" si="21"/>
        <v>0.22417206623470123</v>
      </c>
      <c r="N12" s="4">
        <f t="shared" si="21"/>
        <v>0.22985418265541058</v>
      </c>
      <c r="O12" s="4">
        <f t="shared" si="21"/>
        <v>0.22701711491442542</v>
      </c>
      <c r="P12" s="4">
        <f t="shared" si="21"/>
        <v>0.20793201133144476</v>
      </c>
      <c r="Q12" s="4">
        <f t="shared" ref="Q12:S18" si="22">+Q2/Q$8</f>
        <v>0.20670437187796722</v>
      </c>
      <c r="R12" s="4">
        <f t="shared" si="22"/>
        <v>0.22941512824701846</v>
      </c>
      <c r="S12" s="4">
        <f t="shared" si="22"/>
        <v>0.2269848404363993</v>
      </c>
      <c r="T12" s="4">
        <f t="shared" ref="T12:T18" si="23">+T2/T$8</f>
        <v>0.23257575757575757</v>
      </c>
      <c r="U12" s="4">
        <f t="shared" ref="U12:U18" si="24">+U2/U$8</f>
        <v>0.21721505037783376</v>
      </c>
      <c r="V12" s="4">
        <f t="shared" ref="V12:W18" si="25">+V2/V$8</f>
        <v>0.20801419011529468</v>
      </c>
      <c r="W12" s="4">
        <f t="shared" si="25"/>
        <v>0.22874338570909239</v>
      </c>
      <c r="X12" s="4">
        <f t="shared" ref="X12:AI18" si="26">+X2/X$8</f>
        <v>0.22606646825396826</v>
      </c>
      <c r="Y12" s="4">
        <f t="shared" ref="Y12:Z12" si="27">+Y2/Y$8</f>
        <v>0.23932183955116917</v>
      </c>
      <c r="Z12" s="4">
        <f t="shared" si="27"/>
        <v>0.23648158594568458</v>
      </c>
      <c r="AA12" s="4">
        <f t="shared" ref="AA12:AB12" si="28">+AA2/AA$8</f>
        <v>0.25573635427394437</v>
      </c>
      <c r="AB12" s="4">
        <f t="shared" si="28"/>
        <v>0.24359701887791776</v>
      </c>
      <c r="AC12" s="4">
        <f t="shared" ref="AC12:AD12" si="29">+AC2/AC$8</f>
        <v>0.23748418579432495</v>
      </c>
      <c r="AD12" s="4">
        <f t="shared" si="29"/>
        <v>0.23302962859924886</v>
      </c>
      <c r="AE12" s="4">
        <f t="shared" ref="AE12:AF12" si="30">+AE2/AE$8</f>
        <v>0.24010937078044828</v>
      </c>
      <c r="AF12" s="4">
        <f t="shared" si="30"/>
        <v>0.21830354061701981</v>
      </c>
      <c r="AG12" s="4">
        <f t="shared" ref="AG12:AH12" si="31">+AG2/AG$8</f>
        <v>0.22984649791603132</v>
      </c>
      <c r="AH12" s="4">
        <f t="shared" si="31"/>
        <v>0.24020552344251767</v>
      </c>
      <c r="AI12" s="4">
        <f t="shared" si="26"/>
        <v>0.24574201322174097</v>
      </c>
    </row>
    <row r="13" spans="1:35" x14ac:dyDescent="0.25">
      <c r="A13" t="s">
        <v>5</v>
      </c>
      <c r="C13" s="4">
        <f t="shared" si="20"/>
        <v>8.6006258556620377E-2</v>
      </c>
      <c r="D13" s="4">
        <f t="shared" ref="D13:P13" si="32">+D3/D$8</f>
        <v>7.2659176029962552E-2</v>
      </c>
      <c r="E13" s="4">
        <f t="shared" si="32"/>
        <v>8.7780723253138598E-2</v>
      </c>
      <c r="F13" s="4">
        <f t="shared" si="32"/>
        <v>8.7185725871857259E-2</v>
      </c>
      <c r="G13" s="4">
        <f t="shared" si="32"/>
        <v>7.2928345734379785E-2</v>
      </c>
      <c r="H13" s="4">
        <f t="shared" si="32"/>
        <v>7.359394703656999E-2</v>
      </c>
      <c r="I13" s="4">
        <f t="shared" si="32"/>
        <v>7.2984482843017284E-2</v>
      </c>
      <c r="J13" s="4">
        <f t="shared" si="32"/>
        <v>6.4444012441679632E-2</v>
      </c>
      <c r="K13" s="4">
        <f t="shared" si="32"/>
        <v>6.7726265151157858E-2</v>
      </c>
      <c r="L13" s="4">
        <f t="shared" si="32"/>
        <v>6.2260757275284788E-2</v>
      </c>
      <c r="M13" s="4">
        <f t="shared" si="32"/>
        <v>6.2365010799136068E-2</v>
      </c>
      <c r="N13" s="4">
        <f t="shared" si="32"/>
        <v>6.1183593416901168E-2</v>
      </c>
      <c r="O13" s="4">
        <f t="shared" si="32"/>
        <v>6.0065199674001632E-2</v>
      </c>
      <c r="P13" s="4">
        <f t="shared" si="32"/>
        <v>5.7992715499797655E-2</v>
      </c>
      <c r="Q13" s="4">
        <f t="shared" si="22"/>
        <v>5.3709284564257109E-2</v>
      </c>
      <c r="R13" s="4">
        <f t="shared" si="22"/>
        <v>5.068616239176605E-2</v>
      </c>
      <c r="S13" s="4">
        <f t="shared" si="22"/>
        <v>5.2997180566338412E-2</v>
      </c>
      <c r="T13" s="4">
        <f t="shared" si="23"/>
        <v>5.2551834130781502E-2</v>
      </c>
      <c r="U13" s="4">
        <f t="shared" si="24"/>
        <v>5.3447732997481109E-2</v>
      </c>
      <c r="V13" s="4">
        <f t="shared" si="25"/>
        <v>4.7045069741191645E-2</v>
      </c>
      <c r="W13" s="4">
        <f t="shared" si="25"/>
        <v>5.251040109867916E-2</v>
      </c>
      <c r="X13" s="4">
        <f t="shared" si="26"/>
        <v>4.9396494708994709E-2</v>
      </c>
      <c r="Y13" s="4">
        <f t="shared" ref="Y13:Z13" si="33">+Y3/Y$8</f>
        <v>5.2909619558540483E-2</v>
      </c>
      <c r="Z13" s="4">
        <f t="shared" si="33"/>
        <v>5.2864856152792329E-2</v>
      </c>
      <c r="AA13" s="4">
        <f t="shared" ref="AA13:AB13" si="34">+AA3/AA$8</f>
        <v>4.6096807415036044E-2</v>
      </c>
      <c r="AB13" s="4">
        <f t="shared" si="34"/>
        <v>4.5511292702303939E-2</v>
      </c>
      <c r="AC13" s="4">
        <f t="shared" ref="AC13:AD13" si="35">+AC3/AC$8</f>
        <v>5.2051328393276704E-2</v>
      </c>
      <c r="AD13" s="4">
        <f t="shared" si="35"/>
        <v>5.6405619696758939E-2</v>
      </c>
      <c r="AE13" s="4">
        <f t="shared" ref="AE13:AF13" si="36">+AE3/AE$8</f>
        <v>5.2491223332433161E-2</v>
      </c>
      <c r="AF13" s="4">
        <f t="shared" si="36"/>
        <v>4.8623093381185728E-2</v>
      </c>
      <c r="AG13" s="4">
        <f t="shared" ref="AG13:AH13" si="37">+AG3/AG$8</f>
        <v>5.2455016773406526E-2</v>
      </c>
      <c r="AH13" s="4">
        <f t="shared" si="37"/>
        <v>4.7932934455599499E-2</v>
      </c>
      <c r="AI13" s="4">
        <f t="shared" si="26"/>
        <v>4.9434982251603872E-2</v>
      </c>
    </row>
    <row r="14" spans="1:35" x14ac:dyDescent="0.25">
      <c r="A14" t="s">
        <v>6</v>
      </c>
      <c r="C14" s="4">
        <f t="shared" si="20"/>
        <v>3.720907490709955E-2</v>
      </c>
      <c r="D14" s="4">
        <f t="shared" ref="D14:P14" si="38">+D4/D$8</f>
        <v>4.3046192259675403E-2</v>
      </c>
      <c r="E14" s="4">
        <f t="shared" si="38"/>
        <v>3.6112639423798332E-2</v>
      </c>
      <c r="F14" s="4">
        <f t="shared" si="38"/>
        <v>3.9233576642335767E-2</v>
      </c>
      <c r="G14" s="4">
        <f t="shared" si="38"/>
        <v>3.5011721537050247E-2</v>
      </c>
      <c r="H14" s="4">
        <f t="shared" si="38"/>
        <v>4.1361916771752841E-2</v>
      </c>
      <c r="I14" s="4">
        <f t="shared" si="38"/>
        <v>4.1166968525135836E-2</v>
      </c>
      <c r="J14" s="4">
        <f t="shared" si="38"/>
        <v>4.2768273716951785E-2</v>
      </c>
      <c r="K14" s="4">
        <f t="shared" si="38"/>
        <v>4.0418808659152004E-2</v>
      </c>
      <c r="L14" s="4">
        <f t="shared" si="38"/>
        <v>4.3167458377530783E-2</v>
      </c>
      <c r="M14" s="4">
        <f t="shared" si="38"/>
        <v>3.6447084233261338E-2</v>
      </c>
      <c r="N14" s="4">
        <f t="shared" si="38"/>
        <v>3.986526818453142E-2</v>
      </c>
      <c r="O14" s="4">
        <f t="shared" si="38"/>
        <v>3.3822330888345561E-2</v>
      </c>
      <c r="P14" s="4">
        <f t="shared" si="38"/>
        <v>3.3630109267503032E-2</v>
      </c>
      <c r="Q14" s="4">
        <f t="shared" si="22"/>
        <v>3.4801634809891423E-2</v>
      </c>
      <c r="R14" s="4">
        <f t="shared" si="22"/>
        <v>3.3695474595654307E-2</v>
      </c>
      <c r="S14" s="4">
        <f t="shared" si="22"/>
        <v>3.1626690638663017E-2</v>
      </c>
      <c r="T14" s="4">
        <f t="shared" si="23"/>
        <v>3.1299840510366828E-2</v>
      </c>
      <c r="U14" s="4">
        <f t="shared" si="24"/>
        <v>3.1564861460957182E-2</v>
      </c>
      <c r="V14" s="4">
        <f t="shared" si="25"/>
        <v>3.3056518584213497E-2</v>
      </c>
      <c r="W14" s="4">
        <f t="shared" si="25"/>
        <v>3.4050975481681948E-2</v>
      </c>
      <c r="X14" s="4">
        <f t="shared" si="26"/>
        <v>3.4928902116402115E-2</v>
      </c>
      <c r="Y14" s="4">
        <f t="shared" ref="Y14:Z14" si="39">+Y4/Y$8</f>
        <v>3.2065195134935907E-2</v>
      </c>
      <c r="Z14" s="4">
        <f t="shared" si="39"/>
        <v>3.5256668547022321E-2</v>
      </c>
      <c r="AA14" s="4">
        <f t="shared" ref="AA14:AB14" si="40">+AA4/AA$8</f>
        <v>3.855818743563337E-2</v>
      </c>
      <c r="AB14" s="4">
        <f t="shared" si="40"/>
        <v>4.9937578027465665E-2</v>
      </c>
      <c r="AC14" s="4">
        <f t="shared" ref="AC14:AD14" si="41">+AC4/AC$8</f>
        <v>5.1364540032532081E-2</v>
      </c>
      <c r="AD14" s="4">
        <f t="shared" si="41"/>
        <v>6.523855890944498E-2</v>
      </c>
      <c r="AE14" s="4">
        <f t="shared" ref="AE14:AF14" si="42">+AE4/AE$8</f>
        <v>5.2491223332433161E-2</v>
      </c>
      <c r="AF14" s="4">
        <f t="shared" si="42"/>
        <v>6.1149837807992269E-2</v>
      </c>
      <c r="AG14" s="4">
        <f t="shared" ref="AG14:AH14" si="43">+AG4/AG$8</f>
        <v>6.3942258818745559E-2</v>
      </c>
      <c r="AH14" s="4">
        <f t="shared" si="43"/>
        <v>6.473312375350708E-2</v>
      </c>
      <c r="AI14" s="4">
        <f t="shared" si="26"/>
        <v>7.7734718468101732E-2</v>
      </c>
    </row>
    <row r="15" spans="1:35" x14ac:dyDescent="0.25">
      <c r="A15" t="s">
        <v>7</v>
      </c>
      <c r="C15" s="4">
        <f t="shared" si="20"/>
        <v>0.7083903774691962</v>
      </c>
      <c r="D15" s="4">
        <f t="shared" ref="D15:P15" si="44">+D5/D$8</f>
        <v>0.70431960049937581</v>
      </c>
      <c r="E15" s="4">
        <f t="shared" si="44"/>
        <v>0.70424648627019459</v>
      </c>
      <c r="F15" s="4">
        <f t="shared" si="44"/>
        <v>0.69094687753446882</v>
      </c>
      <c r="G15" s="4">
        <f t="shared" si="44"/>
        <v>0.67893181123229029</v>
      </c>
      <c r="H15" s="4">
        <f t="shared" si="44"/>
        <v>0.68569987389659526</v>
      </c>
      <c r="I15" s="4">
        <f t="shared" si="44"/>
        <v>0.67790885505898479</v>
      </c>
      <c r="J15" s="4">
        <f t="shared" si="44"/>
        <v>0.68472978227060655</v>
      </c>
      <c r="K15" s="4">
        <f t="shared" si="44"/>
        <v>0.67650804131490827</v>
      </c>
      <c r="L15" s="4">
        <f t="shared" si="44"/>
        <v>0.65959507448231336</v>
      </c>
      <c r="M15" s="4">
        <f t="shared" si="44"/>
        <v>0.67701583873290139</v>
      </c>
      <c r="N15" s="4">
        <f t="shared" si="44"/>
        <v>0.66909695574315686</v>
      </c>
      <c r="O15" s="4">
        <f t="shared" si="44"/>
        <v>0.67909535452322733</v>
      </c>
      <c r="P15" s="4">
        <f t="shared" si="44"/>
        <v>0.70044516390125455</v>
      </c>
      <c r="Q15" s="4">
        <f t="shared" si="22"/>
        <v>0.70478470874788424</v>
      </c>
      <c r="R15" s="4">
        <f t="shared" si="22"/>
        <v>0.68620323476556122</v>
      </c>
      <c r="S15" s="4">
        <f t="shared" si="22"/>
        <v>0.68839128835859931</v>
      </c>
      <c r="T15" s="4">
        <f t="shared" si="23"/>
        <v>0.68357256778309405</v>
      </c>
      <c r="U15" s="4">
        <f t="shared" si="24"/>
        <v>0.69777235516372793</v>
      </c>
      <c r="V15" s="4">
        <f t="shared" si="25"/>
        <v>0.7118842215593002</v>
      </c>
      <c r="W15" s="4">
        <f t="shared" si="25"/>
        <v>0.68469523771054652</v>
      </c>
      <c r="X15" s="4">
        <f t="shared" si="26"/>
        <v>0.68960813492063489</v>
      </c>
      <c r="Y15" s="4">
        <f t="shared" ref="Y15:Z15" si="45">+Y5/Y$8</f>
        <v>0.6757033457553544</v>
      </c>
      <c r="Z15" s="4">
        <f t="shared" si="45"/>
        <v>0.67539688935450082</v>
      </c>
      <c r="AA15" s="4">
        <f t="shared" ref="AA15:AB15" si="46">+AA5/AA$8</f>
        <v>0.65960865087538623</v>
      </c>
      <c r="AB15" s="4">
        <f t="shared" si="46"/>
        <v>0.66095411039231267</v>
      </c>
      <c r="AC15" s="4">
        <f t="shared" ref="AC15:AD15" si="47">+AC5/AC$8</f>
        <v>0.6590999457798663</v>
      </c>
      <c r="AD15" s="4">
        <f t="shared" si="47"/>
        <v>0.64532619279454717</v>
      </c>
      <c r="AE15" s="4">
        <f t="shared" ref="AE15:AF15" si="48">+AE5/AE$8</f>
        <v>0.65490818255468541</v>
      </c>
      <c r="AF15" s="4">
        <f t="shared" si="48"/>
        <v>0.67192352819380219</v>
      </c>
      <c r="AG15" s="4">
        <f t="shared" ref="AG15:AH15" si="49">+AG5/AG$8</f>
        <v>0.65375622649181664</v>
      </c>
      <c r="AH15" s="4">
        <f t="shared" si="49"/>
        <v>0.64712841834837576</v>
      </c>
      <c r="AI15" s="4">
        <f t="shared" si="26"/>
        <v>0.62708828605855338</v>
      </c>
    </row>
    <row r="16" spans="1:35" x14ac:dyDescent="0.25">
      <c r="A16" t="s">
        <v>10</v>
      </c>
      <c r="C16" s="4">
        <f t="shared" si="20"/>
        <v>0.25440054762370429</v>
      </c>
      <c r="D16" s="4">
        <f t="shared" ref="D16:P16" si="50">+D6/D$8</f>
        <v>0.25263420724094882</v>
      </c>
      <c r="E16" s="4">
        <f t="shared" si="50"/>
        <v>0.25964087430600713</v>
      </c>
      <c r="F16" s="4">
        <f t="shared" si="50"/>
        <v>0.26981954582319545</v>
      </c>
      <c r="G16" s="4">
        <f t="shared" si="50"/>
        <v>0.28605646723065947</v>
      </c>
      <c r="H16" s="4">
        <f t="shared" si="50"/>
        <v>0.27293820933165197</v>
      </c>
      <c r="I16" s="4">
        <f t="shared" si="50"/>
        <v>0.28092417641587941</v>
      </c>
      <c r="J16" s="4">
        <f t="shared" si="50"/>
        <v>0.27250194401244165</v>
      </c>
      <c r="K16" s="4">
        <f t="shared" si="50"/>
        <v>0.28307315002593975</v>
      </c>
      <c r="L16" s="4">
        <f t="shared" si="50"/>
        <v>0.29723746714015586</v>
      </c>
      <c r="M16" s="4">
        <f t="shared" si="50"/>
        <v>0.2865370770338373</v>
      </c>
      <c r="N16" s="4">
        <f t="shared" si="50"/>
        <v>0.29103777607231174</v>
      </c>
      <c r="O16" s="4">
        <f t="shared" si="50"/>
        <v>0.28708231458842703</v>
      </c>
      <c r="P16" s="4">
        <f t="shared" si="50"/>
        <v>0.26592472683124241</v>
      </c>
      <c r="Q16" s="4">
        <f t="shared" si="22"/>
        <v>0.26041365644222431</v>
      </c>
      <c r="R16" s="4">
        <f t="shared" si="22"/>
        <v>0.28010129063878453</v>
      </c>
      <c r="S16" s="4">
        <f t="shared" si="22"/>
        <v>0.27998202100273772</v>
      </c>
      <c r="T16" s="4">
        <f t="shared" si="23"/>
        <v>0.28512759170653906</v>
      </c>
      <c r="U16" s="4">
        <f t="shared" si="24"/>
        <v>0.27066278337531485</v>
      </c>
      <c r="V16" s="4">
        <f t="shared" si="25"/>
        <v>0.25505925985648631</v>
      </c>
      <c r="W16" s="4">
        <f t="shared" si="25"/>
        <v>0.28125378680777152</v>
      </c>
      <c r="X16" s="4">
        <f t="shared" si="26"/>
        <v>0.27546296296296297</v>
      </c>
      <c r="Y16" s="4">
        <f t="shared" ref="Y16:Z16" si="51">+Y6/Y$8</f>
        <v>0.29223145910970966</v>
      </c>
      <c r="Z16" s="4">
        <f t="shared" si="51"/>
        <v>0.28934644209847693</v>
      </c>
      <c r="AA16" s="4">
        <f t="shared" ref="AA16:AB16" si="52">+AA6/AA$8</f>
        <v>0.30183316168898044</v>
      </c>
      <c r="AB16" s="4">
        <f t="shared" si="52"/>
        <v>0.28910831158022171</v>
      </c>
      <c r="AC16" s="4">
        <f t="shared" ref="AC16:AD16" si="53">+AC6/AC$8</f>
        <v>0.28953551418760165</v>
      </c>
      <c r="AD16" s="4">
        <f t="shared" si="53"/>
        <v>0.28943524829600781</v>
      </c>
      <c r="AE16" s="4">
        <f t="shared" ref="AE16:AF16" si="54">+AE6/AE$8</f>
        <v>0.29260059411288147</v>
      </c>
      <c r="AF16" s="4">
        <f t="shared" si="54"/>
        <v>0.26692663399820554</v>
      </c>
      <c r="AG16" s="4">
        <f t="shared" ref="AG16:AH16" si="55">+AG6/AG$8</f>
        <v>0.28230151468943782</v>
      </c>
      <c r="AH16" s="4">
        <f t="shared" si="55"/>
        <v>0.28813845789811715</v>
      </c>
      <c r="AI16" s="4">
        <f t="shared" si="26"/>
        <v>0.29517699547334486</v>
      </c>
    </row>
    <row r="17" spans="1:38" x14ac:dyDescent="0.25">
      <c r="A17" t="s">
        <v>11</v>
      </c>
      <c r="C17" s="4">
        <f t="shared" si="20"/>
        <v>0.29160962253080386</v>
      </c>
      <c r="D17" s="4">
        <f t="shared" ref="D17:P17" si="56">+D7/D$8</f>
        <v>0.29568039950062425</v>
      </c>
      <c r="E17" s="4">
        <f t="shared" si="56"/>
        <v>0.29575351372980541</v>
      </c>
      <c r="F17" s="4">
        <f t="shared" si="56"/>
        <v>0.30905312246553124</v>
      </c>
      <c r="G17" s="4">
        <f t="shared" si="56"/>
        <v>0.32106818876770971</v>
      </c>
      <c r="H17" s="4">
        <f t="shared" si="56"/>
        <v>0.3143001261034048</v>
      </c>
      <c r="I17" s="4">
        <f t="shared" si="56"/>
        <v>0.32209114494101521</v>
      </c>
      <c r="J17" s="4">
        <f t="shared" si="56"/>
        <v>0.31527021772939345</v>
      </c>
      <c r="K17" s="4">
        <f t="shared" si="56"/>
        <v>0.32349195868509173</v>
      </c>
      <c r="L17" s="4">
        <f t="shared" si="56"/>
        <v>0.34040492551768664</v>
      </c>
      <c r="M17" s="4">
        <f t="shared" si="56"/>
        <v>0.32298416126709861</v>
      </c>
      <c r="N17" s="4">
        <f t="shared" si="56"/>
        <v>0.33090304425684319</v>
      </c>
      <c r="O17" s="4">
        <f t="shared" si="56"/>
        <v>0.32090464547677261</v>
      </c>
      <c r="P17" s="4">
        <f t="shared" si="56"/>
        <v>0.29955483609874545</v>
      </c>
      <c r="Q17" s="4">
        <f t="shared" si="22"/>
        <v>0.29521529125211576</v>
      </c>
      <c r="R17" s="4">
        <f t="shared" si="22"/>
        <v>0.31379676523443883</v>
      </c>
      <c r="S17" s="4">
        <f t="shared" si="22"/>
        <v>0.31160871164140075</v>
      </c>
      <c r="T17" s="4">
        <f t="shared" si="23"/>
        <v>0.31642743221690589</v>
      </c>
      <c r="U17" s="4">
        <f t="shared" si="24"/>
        <v>0.30222764483627201</v>
      </c>
      <c r="V17" s="4">
        <f t="shared" si="25"/>
        <v>0.28811577844069985</v>
      </c>
      <c r="W17" s="4">
        <f t="shared" si="25"/>
        <v>0.31530476228945348</v>
      </c>
      <c r="X17" s="4">
        <f t="shared" si="26"/>
        <v>0.31039186507936506</v>
      </c>
      <c r="Y17" s="4">
        <f t="shared" ref="Y17:Z17" si="57">+Y7/Y$8</f>
        <v>0.32429665424464554</v>
      </c>
      <c r="Z17" s="4">
        <f t="shared" si="57"/>
        <v>0.32460311064549924</v>
      </c>
      <c r="AA17" s="4">
        <f t="shared" ref="AA17:AB17" si="58">+AA7/AA$8</f>
        <v>0.34039134912461377</v>
      </c>
      <c r="AB17" s="4">
        <f t="shared" si="58"/>
        <v>0.33904588960768733</v>
      </c>
      <c r="AC17" s="4">
        <f t="shared" ref="AC17:AD17" si="59">+AC7/AC$8</f>
        <v>0.34090005422013375</v>
      </c>
      <c r="AD17" s="4">
        <f t="shared" si="59"/>
        <v>0.35467380720545277</v>
      </c>
      <c r="AE17" s="4">
        <f t="shared" ref="AE17:AF17" si="60">+AE7/AE$8</f>
        <v>0.34509181744531459</v>
      </c>
      <c r="AF17" s="4">
        <f t="shared" si="60"/>
        <v>0.32807647180619781</v>
      </c>
      <c r="AG17" s="4">
        <f t="shared" ref="AG17:AH17" si="61">+AG7/AG$8</f>
        <v>0.34624377350818342</v>
      </c>
      <c r="AH17" s="4">
        <f t="shared" si="61"/>
        <v>0.35287158165162424</v>
      </c>
      <c r="AI17" s="4">
        <f t="shared" si="26"/>
        <v>0.37291171394144657</v>
      </c>
    </row>
    <row r="18" spans="1:38" x14ac:dyDescent="0.25">
      <c r="A18" t="s">
        <v>12</v>
      </c>
      <c r="C18" s="4">
        <f t="shared" si="20"/>
        <v>1</v>
      </c>
      <c r="D18" s="4">
        <f t="shared" ref="D18:P18" si="62">+D8/D$8</f>
        <v>1</v>
      </c>
      <c r="E18" s="4">
        <f t="shared" si="62"/>
        <v>1</v>
      </c>
      <c r="F18" s="4">
        <f t="shared" si="62"/>
        <v>1</v>
      </c>
      <c r="G18" s="4">
        <f t="shared" si="62"/>
        <v>1</v>
      </c>
      <c r="H18" s="4">
        <f t="shared" si="62"/>
        <v>1</v>
      </c>
      <c r="I18" s="4">
        <f t="shared" si="62"/>
        <v>1</v>
      </c>
      <c r="J18" s="4">
        <f t="shared" si="62"/>
        <v>1</v>
      </c>
      <c r="K18" s="4">
        <f t="shared" si="62"/>
        <v>1</v>
      </c>
      <c r="L18" s="4">
        <f t="shared" si="62"/>
        <v>1</v>
      </c>
      <c r="M18" s="4">
        <f t="shared" si="62"/>
        <v>1</v>
      </c>
      <c r="N18" s="4">
        <f t="shared" si="62"/>
        <v>1</v>
      </c>
      <c r="O18" s="4">
        <f t="shared" si="62"/>
        <v>1</v>
      </c>
      <c r="P18" s="4">
        <f t="shared" si="62"/>
        <v>1</v>
      </c>
      <c r="Q18" s="4">
        <f t="shared" si="22"/>
        <v>1</v>
      </c>
      <c r="R18" s="4">
        <f t="shared" si="22"/>
        <v>1</v>
      </c>
      <c r="S18" s="4">
        <f t="shared" si="22"/>
        <v>1</v>
      </c>
      <c r="T18" s="4">
        <f t="shared" si="23"/>
        <v>1</v>
      </c>
      <c r="U18" s="4">
        <f t="shared" si="24"/>
        <v>1</v>
      </c>
      <c r="V18" s="4">
        <f t="shared" si="25"/>
        <v>1</v>
      </c>
      <c r="W18" s="4">
        <f t="shared" si="25"/>
        <v>1</v>
      </c>
      <c r="X18" s="4">
        <f t="shared" si="26"/>
        <v>1</v>
      </c>
      <c r="Y18" s="4">
        <f t="shared" ref="Y18:Z18" si="63">+Y8/Y$8</f>
        <v>1</v>
      </c>
      <c r="Z18" s="4">
        <f t="shared" si="63"/>
        <v>1</v>
      </c>
      <c r="AA18" s="4">
        <f t="shared" ref="AA18:AB18" si="64">+AA8/AA$8</f>
        <v>1</v>
      </c>
      <c r="AB18" s="4">
        <f t="shared" si="64"/>
        <v>1</v>
      </c>
      <c r="AC18" s="4">
        <f t="shared" ref="AC18:AD18" si="65">+AC8/AC$8</f>
        <v>1</v>
      </c>
      <c r="AD18" s="4">
        <f t="shared" si="65"/>
        <v>1</v>
      </c>
      <c r="AE18" s="4">
        <f t="shared" ref="AE18:AF18" si="66">+AE8/AE$8</f>
        <v>1</v>
      </c>
      <c r="AF18" s="4">
        <f t="shared" si="66"/>
        <v>1</v>
      </c>
      <c r="AG18" s="4">
        <f t="shared" ref="AG18:AH18" si="67">+AG8/AG$8</f>
        <v>1</v>
      </c>
      <c r="AH18" s="4">
        <f t="shared" si="67"/>
        <v>1</v>
      </c>
      <c r="AI18" s="4">
        <f t="shared" si="26"/>
        <v>1</v>
      </c>
    </row>
    <row r="20" spans="1:38" x14ac:dyDescent="0.25">
      <c r="A20" t="s">
        <v>14</v>
      </c>
    </row>
    <row r="21" spans="1:38" x14ac:dyDescent="0.25">
      <c r="A21" t="s">
        <v>4</v>
      </c>
      <c r="C21" s="4">
        <f>+C2/Input!C45</f>
        <v>1</v>
      </c>
      <c r="D21" s="4">
        <f>+D2/Input!D45</f>
        <v>1</v>
      </c>
      <c r="E21" s="4">
        <f>+E2/Input!E45</f>
        <v>1</v>
      </c>
      <c r="F21" s="4">
        <f>+F2/Input!F45</f>
        <v>1</v>
      </c>
      <c r="G21" s="4">
        <f>+G2/Input!G45</f>
        <v>1</v>
      </c>
      <c r="H21" s="4">
        <f>+H2/Input!H45</f>
        <v>1</v>
      </c>
      <c r="I21" s="4">
        <f>+I2/Input!I45</f>
        <v>1</v>
      </c>
      <c r="J21" s="4">
        <f>+J2/Input!J45</f>
        <v>1</v>
      </c>
      <c r="K21" s="4">
        <f>+K2/Input!K45</f>
        <v>1</v>
      </c>
      <c r="L21" s="4">
        <f>+L2/Input!L45</f>
        <v>1</v>
      </c>
      <c r="M21" s="4">
        <f>+M2/Input!M45</f>
        <v>1</v>
      </c>
      <c r="N21" s="4">
        <f>+N2/Input!N45</f>
        <v>1</v>
      </c>
      <c r="O21" s="4">
        <f>+O2/Input!O45</f>
        <v>1</v>
      </c>
      <c r="P21" s="4">
        <f>+P2/Input!P45</f>
        <v>1</v>
      </c>
      <c r="Q21" s="4">
        <f>+Q2/Input!Q45</f>
        <v>1</v>
      </c>
      <c r="R21" s="4">
        <f>+R2/Input!R45</f>
        <v>1</v>
      </c>
      <c r="S21" s="4">
        <f>+S2/Input!S45</f>
        <v>1</v>
      </c>
      <c r="T21" s="4">
        <f>+T2/Input!T45</f>
        <v>1</v>
      </c>
      <c r="U21" s="4">
        <f>+U2/Input!U45</f>
        <v>1</v>
      </c>
      <c r="V21" s="4">
        <f>+V2/Input!V45</f>
        <v>1</v>
      </c>
      <c r="W21" s="4">
        <f>+W2/Input!W45</f>
        <v>1</v>
      </c>
      <c r="X21" s="4">
        <f>+X2/Input!X45</f>
        <v>1</v>
      </c>
      <c r="Y21" s="4">
        <f>+Y2/Input!Y45</f>
        <v>1</v>
      </c>
      <c r="Z21" s="4">
        <f>+Z2/Input!Z45</f>
        <v>1</v>
      </c>
      <c r="AA21" s="4">
        <f>+AA2/Input!AA45</f>
        <v>1</v>
      </c>
      <c r="AB21" s="4">
        <f>+AB2/Input!AB45</f>
        <v>1</v>
      </c>
      <c r="AC21" s="4">
        <f>+AC2/Input!AC45</f>
        <v>1</v>
      </c>
      <c r="AD21" s="4">
        <f>+AD2/Input!AD45</f>
        <v>1</v>
      </c>
      <c r="AE21" s="4">
        <f>+AE2/Input!AE45</f>
        <v>1</v>
      </c>
      <c r="AF21" s="4">
        <f>+AF2/Input!AF45</f>
        <v>1</v>
      </c>
      <c r="AG21" s="4">
        <f>+AG2/Input!AG45</f>
        <v>1</v>
      </c>
      <c r="AH21" s="4">
        <f>+AH2/Input!AH45</f>
        <v>1</v>
      </c>
      <c r="AI21" s="4">
        <f>+AI2/Input!AI45</f>
        <v>1</v>
      </c>
    </row>
    <row r="22" spans="1:38" x14ac:dyDescent="0.25">
      <c r="A22" t="s">
        <v>5</v>
      </c>
      <c r="C22" s="4">
        <f>+C3/Input!C46</f>
        <v>1</v>
      </c>
      <c r="D22" s="4">
        <f>+D3/Input!D46</f>
        <v>1</v>
      </c>
      <c r="E22" s="4">
        <f>+E3/Input!E46</f>
        <v>1</v>
      </c>
      <c r="F22" s="4">
        <f>+F3/Input!F46</f>
        <v>1</v>
      </c>
      <c r="G22" s="4">
        <f>+G3/Input!G46</f>
        <v>1</v>
      </c>
      <c r="H22" s="4">
        <f>+H3/Input!H46</f>
        <v>1</v>
      </c>
      <c r="I22" s="4">
        <f>+I3/Input!I46</f>
        <v>1</v>
      </c>
      <c r="J22" s="4">
        <f>+J3/Input!J46</f>
        <v>1</v>
      </c>
      <c r="K22" s="4">
        <f>+K3/Input!K46</f>
        <v>1</v>
      </c>
      <c r="L22" s="4">
        <f>+L3/Input!L46</f>
        <v>1</v>
      </c>
      <c r="M22" s="4">
        <f>+M3/Input!M46</f>
        <v>1</v>
      </c>
      <c r="N22" s="4">
        <f>+N3/Input!N46</f>
        <v>1</v>
      </c>
      <c r="O22" s="4">
        <f>+O3/Input!O46</f>
        <v>1</v>
      </c>
      <c r="P22" s="4">
        <f>+P3/Input!P46</f>
        <v>1</v>
      </c>
      <c r="Q22" s="4">
        <f>+Q3/Input!Q46</f>
        <v>1</v>
      </c>
      <c r="R22" s="4">
        <f>+R3/Input!R46</f>
        <v>1</v>
      </c>
      <c r="S22" s="4">
        <f>+S3/Input!S46</f>
        <v>1</v>
      </c>
      <c r="T22" s="4">
        <f>+T3/Input!T46</f>
        <v>1</v>
      </c>
      <c r="U22" s="4">
        <f>+U3/Input!U46</f>
        <v>1</v>
      </c>
      <c r="V22" s="4">
        <f>+V3/Input!V46</f>
        <v>1</v>
      </c>
      <c r="W22" s="4">
        <f>+W3/Input!W46</f>
        <v>1</v>
      </c>
      <c r="X22" s="4">
        <f>+X3/Input!X46</f>
        <v>1</v>
      </c>
      <c r="Y22" s="4">
        <f>+Y3/Input!Y46</f>
        <v>1</v>
      </c>
      <c r="Z22" s="4">
        <f>+Z3/Input!Z46</f>
        <v>1</v>
      </c>
      <c r="AA22" s="4">
        <f>+AA3/Input!AA46</f>
        <v>1</v>
      </c>
      <c r="AB22" s="4">
        <f>+AB3/Input!AB46</f>
        <v>1</v>
      </c>
      <c r="AC22" s="4">
        <f>+AC3/Input!AC46</f>
        <v>1</v>
      </c>
      <c r="AD22" s="4">
        <f>+AD3/Input!AD46</f>
        <v>1</v>
      </c>
      <c r="AE22" s="4">
        <f>+AE3/Input!AE46</f>
        <v>1</v>
      </c>
      <c r="AF22" s="4">
        <f>+AF3/Input!AF46</f>
        <v>1</v>
      </c>
      <c r="AG22" s="4">
        <f>+AG3/Input!AG46</f>
        <v>1</v>
      </c>
      <c r="AH22" s="4">
        <f>+AH3/Input!AH46</f>
        <v>1</v>
      </c>
      <c r="AI22" s="4">
        <f>+AI3/Input!AI46</f>
        <v>1</v>
      </c>
      <c r="AL22" s="17"/>
    </row>
    <row r="23" spans="1:38" x14ac:dyDescent="0.25">
      <c r="A23" t="s">
        <v>6</v>
      </c>
      <c r="C23" s="4">
        <f>+C4/Input!C47</f>
        <v>1</v>
      </c>
      <c r="D23" s="4">
        <f>+D4/Input!D47</f>
        <v>1</v>
      </c>
      <c r="E23" s="4">
        <f>+E4/Input!E47</f>
        <v>1</v>
      </c>
      <c r="F23" s="4">
        <f>+F4/Input!F47</f>
        <v>1</v>
      </c>
      <c r="G23" s="4">
        <f>+G4/Input!G47</f>
        <v>1</v>
      </c>
      <c r="H23" s="4">
        <f>+H4/Input!H47</f>
        <v>1</v>
      </c>
      <c r="I23" s="4">
        <f>+I4/Input!I47</f>
        <v>1</v>
      </c>
      <c r="J23" s="4">
        <f>+J4/Input!J47</f>
        <v>1</v>
      </c>
      <c r="K23" s="4">
        <f>+K4/Input!K47</f>
        <v>1</v>
      </c>
      <c r="L23" s="4">
        <f>+L4/Input!L47</f>
        <v>1</v>
      </c>
      <c r="M23" s="4">
        <f>+M4/Input!M47</f>
        <v>1</v>
      </c>
      <c r="N23" s="4">
        <f>+N4/Input!N47</f>
        <v>1</v>
      </c>
      <c r="O23" s="4">
        <f>+O4/Input!O47</f>
        <v>1</v>
      </c>
      <c r="P23" s="4">
        <f>+P4/Input!P47</f>
        <v>1</v>
      </c>
      <c r="Q23" s="4">
        <f>+Q4/Input!Q47</f>
        <v>1</v>
      </c>
      <c r="R23" s="4">
        <f>+R4/Input!R47</f>
        <v>1</v>
      </c>
      <c r="S23" s="4">
        <f>+S4/Input!S47</f>
        <v>1</v>
      </c>
      <c r="T23" s="4">
        <f>+T4/Input!T47</f>
        <v>1</v>
      </c>
      <c r="U23" s="4">
        <f>+U4/Input!U47</f>
        <v>1</v>
      </c>
      <c r="V23" s="4">
        <f>+V4/Input!V47</f>
        <v>1</v>
      </c>
      <c r="W23" s="4">
        <f>+W4/Input!W47</f>
        <v>1</v>
      </c>
      <c r="X23" s="4">
        <f>+X4/Input!X47</f>
        <v>1</v>
      </c>
      <c r="Y23" s="4">
        <f>+Y4/Input!Y47</f>
        <v>1</v>
      </c>
      <c r="Z23" s="4">
        <f>+Z4/Input!Z47</f>
        <v>1</v>
      </c>
      <c r="AA23" s="4">
        <f>+AA4/Input!AA47</f>
        <v>1</v>
      </c>
      <c r="AB23" s="4">
        <f>+AB4/Input!AB47</f>
        <v>1</v>
      </c>
      <c r="AC23" s="4">
        <f>+AC4/Input!AC47</f>
        <v>1</v>
      </c>
      <c r="AD23" s="4">
        <f>+AD4/Input!AD47</f>
        <v>1</v>
      </c>
      <c r="AE23" s="4">
        <f>+AE4/Input!AE47</f>
        <v>1</v>
      </c>
      <c r="AF23" s="4">
        <f>+AF4/Input!AF47</f>
        <v>1</v>
      </c>
      <c r="AG23" s="4">
        <f>+AG4/Input!AG47</f>
        <v>1</v>
      </c>
      <c r="AH23" s="4">
        <f>+AH4/Input!AH47</f>
        <v>1</v>
      </c>
      <c r="AI23" s="4">
        <f>+AI4/Input!AI47</f>
        <v>1</v>
      </c>
      <c r="AL23" s="17"/>
    </row>
    <row r="24" spans="1:38" x14ac:dyDescent="0.25">
      <c r="A24" t="s">
        <v>7</v>
      </c>
      <c r="C24" s="4">
        <f>+C5/Input!C48</f>
        <v>1</v>
      </c>
      <c r="D24" s="4">
        <f>+D5/Input!D48</f>
        <v>1</v>
      </c>
      <c r="E24" s="4">
        <f>+E5/Input!E48</f>
        <v>1</v>
      </c>
      <c r="F24" s="4">
        <f>+F5/Input!F48</f>
        <v>1</v>
      </c>
      <c r="G24" s="4">
        <f>+G5/Input!G48</f>
        <v>1</v>
      </c>
      <c r="H24" s="4">
        <f>+H5/Input!H48</f>
        <v>1</v>
      </c>
      <c r="I24" s="4">
        <f>+I5/Input!I48</f>
        <v>1</v>
      </c>
      <c r="J24" s="4">
        <f>+J5/Input!J48</f>
        <v>1</v>
      </c>
      <c r="K24" s="4">
        <f>+K5/Input!K48</f>
        <v>1</v>
      </c>
      <c r="L24" s="4">
        <f>+L5/Input!L48</f>
        <v>1</v>
      </c>
      <c r="M24" s="4">
        <f>+M5/Input!M48</f>
        <v>1</v>
      </c>
      <c r="N24" s="4">
        <f>+N5/Input!N48</f>
        <v>1</v>
      </c>
      <c r="O24" s="4">
        <f>+O5/Input!O48</f>
        <v>1</v>
      </c>
      <c r="P24" s="4">
        <f>+P5/Input!P48</f>
        <v>1</v>
      </c>
      <c r="Q24" s="4">
        <f>+Q5/Input!Q48</f>
        <v>1</v>
      </c>
      <c r="R24" s="4">
        <f>+R5/Input!R48</f>
        <v>1</v>
      </c>
      <c r="S24" s="4">
        <f>+S5/Input!S48</f>
        <v>1</v>
      </c>
      <c r="T24" s="4">
        <f>+T5/Input!T48</f>
        <v>1</v>
      </c>
      <c r="U24" s="4">
        <f>+U5/Input!U48</f>
        <v>1</v>
      </c>
      <c r="V24" s="4">
        <f>+V5/Input!V48</f>
        <v>1</v>
      </c>
      <c r="W24" s="4">
        <f>+W5/Input!W48</f>
        <v>1</v>
      </c>
      <c r="X24" s="4">
        <f>+X5/Input!X48</f>
        <v>1</v>
      </c>
      <c r="Y24" s="4">
        <f>+Y5/Input!Y48</f>
        <v>1</v>
      </c>
      <c r="Z24" s="4">
        <f>+Z5/Input!Z48</f>
        <v>1</v>
      </c>
      <c r="AA24" s="4">
        <f>+AA5/Input!AA48</f>
        <v>1</v>
      </c>
      <c r="AB24" s="4">
        <f>+AB5/Input!AB48</f>
        <v>1</v>
      </c>
      <c r="AC24" s="4">
        <f>+AC5/Input!AC48</f>
        <v>1</v>
      </c>
      <c r="AD24" s="4">
        <f>+AD5/Input!AD48</f>
        <v>1</v>
      </c>
      <c r="AE24" s="4">
        <f>+AE5/Input!AE48</f>
        <v>1</v>
      </c>
      <c r="AF24" s="4">
        <f>+AF5/Input!AF48</f>
        <v>1</v>
      </c>
      <c r="AG24" s="4">
        <f>+AG5/Input!AG48</f>
        <v>1</v>
      </c>
      <c r="AH24" s="4">
        <f>+AH5/Input!AH48</f>
        <v>1</v>
      </c>
      <c r="AI24" s="4">
        <f>+AI5/Input!AI48</f>
        <v>1</v>
      </c>
      <c r="AL24" s="17"/>
    </row>
    <row r="25" spans="1:38" x14ac:dyDescent="0.25">
      <c r="A25" t="s">
        <v>10</v>
      </c>
      <c r="C25" s="4">
        <f>+C6/Input!C49</f>
        <v>1</v>
      </c>
      <c r="D25" s="4">
        <f>+D6/Input!D49</f>
        <v>1</v>
      </c>
      <c r="E25" s="4">
        <f>+E6/Input!E49</f>
        <v>1</v>
      </c>
      <c r="F25" s="4">
        <f>+F6/Input!F49</f>
        <v>1</v>
      </c>
      <c r="G25" s="4">
        <f>+G6/Input!G49</f>
        <v>1</v>
      </c>
      <c r="H25" s="4">
        <f>+H6/Input!H49</f>
        <v>1</v>
      </c>
      <c r="I25" s="4">
        <f>+I6/Input!I49</f>
        <v>1</v>
      </c>
      <c r="J25" s="4">
        <f>+J6/Input!J49</f>
        <v>1</v>
      </c>
      <c r="K25" s="4">
        <f>+K6/Input!K49</f>
        <v>1</v>
      </c>
      <c r="L25" s="4">
        <f>+L6/Input!L49</f>
        <v>1</v>
      </c>
      <c r="M25" s="4">
        <f>+M6/Input!M49</f>
        <v>1</v>
      </c>
      <c r="N25" s="4">
        <f>+N6/Input!N49</f>
        <v>1</v>
      </c>
      <c r="O25" s="4">
        <f>+O6/Input!O49</f>
        <v>1</v>
      </c>
      <c r="P25" s="4">
        <f>+P6/Input!P49</f>
        <v>1</v>
      </c>
      <c r="Q25" s="4">
        <f>+Q6/Input!Q49</f>
        <v>1</v>
      </c>
      <c r="R25" s="4">
        <f>+R6/Input!R49</f>
        <v>1</v>
      </c>
      <c r="S25" s="4">
        <f>+S6/Input!S49</f>
        <v>1</v>
      </c>
      <c r="T25" s="4">
        <f>+T6/Input!T49</f>
        <v>1</v>
      </c>
      <c r="U25" s="4">
        <f>+U6/Input!U49</f>
        <v>1</v>
      </c>
      <c r="V25" s="4">
        <f>+V6/Input!V49</f>
        <v>1</v>
      </c>
      <c r="W25" s="4">
        <f>+W6/Input!W49</f>
        <v>1</v>
      </c>
      <c r="X25" s="4">
        <f>+X6/Input!X49</f>
        <v>1</v>
      </c>
      <c r="Y25" s="4">
        <f>+Y6/Input!Y49</f>
        <v>1</v>
      </c>
      <c r="Z25" s="4">
        <f>+Z6/Input!Z49</f>
        <v>1</v>
      </c>
      <c r="AA25" s="4">
        <f>+AA6/Input!AA49</f>
        <v>1</v>
      </c>
      <c r="AB25" s="4">
        <f>+AB6/Input!AB49</f>
        <v>1</v>
      </c>
      <c r="AC25" s="4">
        <f>+AC6/Input!AC49</f>
        <v>1</v>
      </c>
      <c r="AD25" s="4">
        <f>+AD6/Input!AD49</f>
        <v>1</v>
      </c>
      <c r="AE25" s="4">
        <f>+AE6/Input!AE49</f>
        <v>1</v>
      </c>
      <c r="AF25" s="4">
        <f>+AF6/Input!AF49</f>
        <v>1</v>
      </c>
      <c r="AG25" s="4">
        <f>+AG6/Input!AG49</f>
        <v>1</v>
      </c>
      <c r="AH25" s="4">
        <f>+AH6/Input!AH49</f>
        <v>1</v>
      </c>
      <c r="AI25" s="4">
        <f>+AI6/Input!AI49</f>
        <v>1</v>
      </c>
      <c r="AL25" s="17"/>
    </row>
    <row r="26" spans="1:38" x14ac:dyDescent="0.25">
      <c r="A26" t="s">
        <v>11</v>
      </c>
      <c r="C26" s="4">
        <f>+C7/Input!C50</f>
        <v>1</v>
      </c>
      <c r="D26" s="4">
        <f>+D7/Input!D50</f>
        <v>1</v>
      </c>
      <c r="E26" s="4">
        <f>+E7/Input!E50</f>
        <v>1</v>
      </c>
      <c r="F26" s="4">
        <f>+F7/Input!F50</f>
        <v>1</v>
      </c>
      <c r="G26" s="4">
        <f>+G7/Input!G50</f>
        <v>1</v>
      </c>
      <c r="H26" s="4">
        <f>+H7/Input!H50</f>
        <v>1</v>
      </c>
      <c r="I26" s="4">
        <f>+I7/Input!I50</f>
        <v>1</v>
      </c>
      <c r="J26" s="4">
        <f>+J7/Input!J50</f>
        <v>1</v>
      </c>
      <c r="K26" s="4">
        <f>+K7/Input!K50</f>
        <v>1</v>
      </c>
      <c r="L26" s="4">
        <f>+L7/Input!L50</f>
        <v>1</v>
      </c>
      <c r="M26" s="4">
        <f>+M7/Input!M50</f>
        <v>1</v>
      </c>
      <c r="N26" s="4">
        <f>+N7/Input!N50</f>
        <v>1</v>
      </c>
      <c r="O26" s="4">
        <f>+O7/Input!O50</f>
        <v>1</v>
      </c>
      <c r="P26" s="4">
        <f>+P7/Input!P50</f>
        <v>1</v>
      </c>
      <c r="Q26" s="4">
        <f>+Q7/Input!Q50</f>
        <v>1</v>
      </c>
      <c r="R26" s="4">
        <f>+R7/Input!R50</f>
        <v>1</v>
      </c>
      <c r="S26" s="4">
        <f>+S7/Input!S50</f>
        <v>1</v>
      </c>
      <c r="T26" s="4">
        <f>+T7/Input!T50</f>
        <v>1</v>
      </c>
      <c r="U26" s="4">
        <f>+U7/Input!U50</f>
        <v>1</v>
      </c>
      <c r="V26" s="4">
        <f>+V7/Input!V50</f>
        <v>1</v>
      </c>
      <c r="W26" s="4">
        <f>+W7/Input!W50</f>
        <v>1</v>
      </c>
      <c r="X26" s="4">
        <f>+X7/Input!X50</f>
        <v>1</v>
      </c>
      <c r="Y26" s="4">
        <f>+Y7/Input!Y50</f>
        <v>1</v>
      </c>
      <c r="Z26" s="4">
        <f>+Z7/Input!Z50</f>
        <v>1</v>
      </c>
      <c r="AA26" s="4">
        <f>+AA7/Input!AA50</f>
        <v>1</v>
      </c>
      <c r="AB26" s="4">
        <f>+AB7/Input!AB50</f>
        <v>1</v>
      </c>
      <c r="AC26" s="4">
        <f>+AC7/Input!AC50</f>
        <v>1</v>
      </c>
      <c r="AD26" s="4">
        <f>+AD7/Input!AD50</f>
        <v>1</v>
      </c>
      <c r="AE26" s="4">
        <f>+AE7/Input!AE50</f>
        <v>1</v>
      </c>
      <c r="AF26" s="4">
        <f>+AF7/Input!AF50</f>
        <v>1</v>
      </c>
      <c r="AG26" s="4">
        <f>+AG7/Input!AG50</f>
        <v>1</v>
      </c>
      <c r="AH26" s="4">
        <f>+AH7/Input!AH50</f>
        <v>1</v>
      </c>
      <c r="AI26" s="4">
        <f>+AI7/Input!AI50</f>
        <v>1</v>
      </c>
      <c r="AL26" s="17"/>
    </row>
    <row r="27" spans="1:38" x14ac:dyDescent="0.25">
      <c r="A27" t="s">
        <v>12</v>
      </c>
      <c r="C27" s="4">
        <f>+C8/Input!C51</f>
        <v>1</v>
      </c>
      <c r="D27" s="4">
        <f>+D8/Input!D51</f>
        <v>1</v>
      </c>
      <c r="E27" s="4">
        <f>+E8/Input!E51</f>
        <v>1</v>
      </c>
      <c r="F27" s="4">
        <f>+F8/Input!F51</f>
        <v>1</v>
      </c>
      <c r="G27" s="4">
        <f>+G8/Input!G51</f>
        <v>1</v>
      </c>
      <c r="H27" s="4">
        <f>+H8/Input!H51</f>
        <v>1</v>
      </c>
      <c r="I27" s="4">
        <f>+I8/Input!I51</f>
        <v>1</v>
      </c>
      <c r="J27" s="4">
        <f>+J8/Input!J51</f>
        <v>1</v>
      </c>
      <c r="K27" s="4">
        <f>+K8/Input!K51</f>
        <v>1</v>
      </c>
      <c r="L27" s="4">
        <f>+L8/Input!L51</f>
        <v>1</v>
      </c>
      <c r="M27" s="4">
        <f>+M8/Input!M51</f>
        <v>1</v>
      </c>
      <c r="N27" s="4">
        <f>+N8/Input!N51</f>
        <v>1</v>
      </c>
      <c r="O27" s="4">
        <f>+O8/Input!O51</f>
        <v>1</v>
      </c>
      <c r="P27" s="4">
        <f>+P8/Input!P51</f>
        <v>1</v>
      </c>
      <c r="Q27" s="4">
        <f>+Q8/Input!Q51</f>
        <v>1</v>
      </c>
      <c r="R27" s="4">
        <f>+R8/Input!R51</f>
        <v>1</v>
      </c>
      <c r="S27" s="4">
        <f>+S8/Input!S51</f>
        <v>1</v>
      </c>
      <c r="T27" s="4">
        <f>+T8/Input!T51</f>
        <v>1</v>
      </c>
      <c r="U27" s="4">
        <f>+U8/Input!U51</f>
        <v>1</v>
      </c>
      <c r="V27" s="4">
        <f>+V8/Input!V51</f>
        <v>1</v>
      </c>
      <c r="W27" s="4">
        <f>+W8/Input!W51</f>
        <v>1</v>
      </c>
      <c r="X27" s="4">
        <f>+X8/Input!X51</f>
        <v>1</v>
      </c>
      <c r="Y27" s="4">
        <f>+Y8/Input!Y51</f>
        <v>1</v>
      </c>
      <c r="Z27" s="4">
        <f>+Z8/Input!Z51</f>
        <v>1</v>
      </c>
      <c r="AA27" s="4">
        <f>+AA8/Input!AA51</f>
        <v>1</v>
      </c>
      <c r="AB27" s="4">
        <f>+AB8/Input!AB51</f>
        <v>1</v>
      </c>
      <c r="AC27" s="4">
        <f>+AC8/Input!AC51</f>
        <v>1</v>
      </c>
      <c r="AD27" s="4">
        <f>+AD8/Input!AD51</f>
        <v>1</v>
      </c>
      <c r="AE27" s="4">
        <f>+AE8/Input!AE51</f>
        <v>1</v>
      </c>
      <c r="AF27" s="4">
        <f>+AF8/Input!AF51</f>
        <v>1</v>
      </c>
      <c r="AG27" s="4">
        <f>+AG8/Input!AG51</f>
        <v>1</v>
      </c>
      <c r="AH27" s="4">
        <f>+AH8/Input!AH51</f>
        <v>1</v>
      </c>
      <c r="AI27" s="4">
        <f>+AI8/Input!AI51</f>
        <v>1</v>
      </c>
      <c r="AL27" s="17"/>
    </row>
  </sheetData>
  <phoneticPr fontId="4" type="noConversion"/>
  <pageMargins left="0.75" right="0.75" top="1" bottom="1" header="0.5" footer="0.5"/>
  <pageSetup scale="57" orientation="landscape" r:id="rId1"/>
  <headerFooter alignWithMargins="0">
    <oddHeader>&amp;LCU-Boulder undergraduate colleges&amp;C&amp;A&amp;RFall headcount by type over time</oddHeader>
    <oddFooter>&amp;LPBA:L:\ir\reports\time\enttype&amp;C&amp;A  
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"/>
  <sheetViews>
    <sheetView showGridLines="0" workbookViewId="0">
      <selection activeCell="B1" sqref="B1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00"/>
  </sheetPr>
  <dimension ref="A1:AA145"/>
  <sheetViews>
    <sheetView showGridLines="0" workbookViewId="0"/>
  </sheetViews>
  <sheetFormatPr defaultRowHeight="13.2" x14ac:dyDescent="0.25"/>
  <sheetData>
    <row r="1" spans="1:27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1:27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27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27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27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27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</row>
    <row r="18" spans="1:27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7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1:27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</row>
    <row r="27" spans="1:27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1:27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</row>
    <row r="29" spans="1:27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</row>
    <row r="30" spans="1:27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27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1:27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1:27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1:27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</row>
    <row r="35" spans="1:27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:27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1:27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7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</row>
    <row r="40" spans="1:27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1:27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1:27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1:27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1:27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1:27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1:27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1:27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1:27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1:27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1:27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1:27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1:27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1:27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1:27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1:27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1:27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1:27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1:27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1:27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1:27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1:27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1:27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1:27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1:27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1:27" x14ac:dyDescent="0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1:27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1:27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1:27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1:27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1:27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1:27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1:27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1:27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1:27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1:27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1:27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1:27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1:27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1:27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1:27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1:27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1:27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1:27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1:27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1:27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1:27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1:27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1:27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1:27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1:27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1:27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1:27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1:27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1:27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1:27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1:27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1:27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1:27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1:27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1:27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1:27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1:27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1:27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1:27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1:27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1:27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1:27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1:27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1:27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1:27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1:27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1:27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1:27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1:27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1:27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1:27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1:27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1:27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1:27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1:27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1:27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1:27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1:27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1:27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1:27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1:27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  <row r="145" spans="1:27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77"/>
  <sheetViews>
    <sheetView topLeftCell="M1" workbookViewId="0">
      <selection activeCell="AF4" sqref="AF4"/>
    </sheetView>
  </sheetViews>
  <sheetFormatPr defaultRowHeight="13.2" x14ac:dyDescent="0.25"/>
  <cols>
    <col min="1" max="1" width="6.109375" customWidth="1"/>
  </cols>
  <sheetData>
    <row r="2" spans="1:35" x14ac:dyDescent="0.25">
      <c r="B2" t="s">
        <v>37</v>
      </c>
      <c r="F2" t="s">
        <v>20</v>
      </c>
    </row>
    <row r="4" spans="1:35" s="24" customFormat="1" ht="27" customHeight="1" x14ac:dyDescent="0.25">
      <c r="A4" s="22" t="s">
        <v>48</v>
      </c>
      <c r="B4" s="22" t="s">
        <v>49</v>
      </c>
      <c r="C4" s="22">
        <v>1991</v>
      </c>
      <c r="D4" s="22">
        <v>1992</v>
      </c>
      <c r="E4" s="22">
        <v>1993</v>
      </c>
      <c r="F4" s="22">
        <v>1994</v>
      </c>
      <c r="G4" s="22">
        <v>1995</v>
      </c>
      <c r="H4" s="22">
        <v>1996</v>
      </c>
      <c r="I4" s="22">
        <v>1997</v>
      </c>
      <c r="J4" s="22">
        <v>1998</v>
      </c>
      <c r="K4" s="22">
        <v>1999</v>
      </c>
      <c r="L4" s="22">
        <v>2000</v>
      </c>
      <c r="M4" s="22">
        <v>2001</v>
      </c>
      <c r="N4" s="22">
        <v>2002</v>
      </c>
      <c r="O4" s="22">
        <v>2003</v>
      </c>
      <c r="P4" s="22">
        <v>2004</v>
      </c>
      <c r="Q4" s="22">
        <v>2005</v>
      </c>
      <c r="R4" s="22">
        <v>2006</v>
      </c>
      <c r="S4" s="22">
        <v>2007</v>
      </c>
      <c r="T4" s="22">
        <v>2008</v>
      </c>
      <c r="U4" s="23">
        <v>2009</v>
      </c>
      <c r="V4" s="23">
        <v>2010</v>
      </c>
      <c r="W4" s="23">
        <v>2011</v>
      </c>
      <c r="X4" s="23">
        <v>2012</v>
      </c>
      <c r="Y4" s="23">
        <v>2013</v>
      </c>
      <c r="Z4" s="23">
        <v>2014</v>
      </c>
      <c r="AA4" s="23">
        <v>2015</v>
      </c>
      <c r="AB4" s="23">
        <v>2016</v>
      </c>
      <c r="AC4" s="23">
        <v>2017</v>
      </c>
      <c r="AD4" s="23">
        <v>2018</v>
      </c>
      <c r="AE4" s="23">
        <v>2019</v>
      </c>
      <c r="AF4" s="23">
        <v>2020</v>
      </c>
      <c r="AG4" s="23">
        <v>2021</v>
      </c>
      <c r="AH4" s="23">
        <v>2022</v>
      </c>
      <c r="AI4" s="23">
        <v>2023</v>
      </c>
    </row>
    <row r="5" spans="1:35" x14ac:dyDescent="0.25">
      <c r="A5" s="15" t="s">
        <v>0</v>
      </c>
      <c r="B5" s="15" t="s">
        <v>38</v>
      </c>
      <c r="C5" s="30">
        <v>2419</v>
      </c>
      <c r="D5" s="30">
        <v>2581</v>
      </c>
      <c r="E5" s="30">
        <v>2449</v>
      </c>
      <c r="F5" s="30">
        <v>2563</v>
      </c>
      <c r="G5" s="30">
        <v>3087</v>
      </c>
      <c r="H5" s="30">
        <v>2836</v>
      </c>
      <c r="I5" s="30">
        <v>3021</v>
      </c>
      <c r="J5" s="30">
        <v>3021</v>
      </c>
      <c r="K5" s="30">
        <v>3199</v>
      </c>
      <c r="L5" s="30">
        <v>3614</v>
      </c>
      <c r="M5" s="30">
        <v>3510</v>
      </c>
      <c r="N5" s="30">
        <v>3752</v>
      </c>
      <c r="O5" s="30">
        <v>3991</v>
      </c>
      <c r="P5" s="30">
        <v>3545</v>
      </c>
      <c r="Q5" s="30">
        <v>3399</v>
      </c>
      <c r="R5" s="30">
        <v>4016</v>
      </c>
      <c r="S5" s="30">
        <v>3855</v>
      </c>
      <c r="T5" s="30">
        <v>4087</v>
      </c>
      <c r="U5" s="30">
        <v>3977</v>
      </c>
      <c r="V5" s="30">
        <v>3645</v>
      </c>
      <c r="W5" s="30">
        <v>4000</v>
      </c>
      <c r="X5" s="30">
        <v>3715</v>
      </c>
      <c r="Y5" s="30">
        <v>4052</v>
      </c>
      <c r="Z5" s="30">
        <v>4000</v>
      </c>
      <c r="AA5" s="30">
        <v>4271</v>
      </c>
      <c r="AB5" s="30">
        <v>4386</v>
      </c>
      <c r="AC5">
        <v>4634</v>
      </c>
      <c r="AD5">
        <v>4619</v>
      </c>
      <c r="AE5">
        <v>3207</v>
      </c>
      <c r="AF5">
        <v>2504</v>
      </c>
      <c r="AG5">
        <v>2811</v>
      </c>
      <c r="AH5">
        <v>2974</v>
      </c>
      <c r="AI5">
        <v>3004</v>
      </c>
    </row>
    <row r="6" spans="1:35" x14ac:dyDescent="0.25">
      <c r="A6" s="15" t="s">
        <v>1</v>
      </c>
      <c r="B6" s="15" t="s">
        <v>38</v>
      </c>
      <c r="C6" s="30">
        <v>1421</v>
      </c>
      <c r="D6" s="30">
        <v>1147</v>
      </c>
      <c r="E6" s="30">
        <v>1372</v>
      </c>
      <c r="F6" s="30">
        <v>1361</v>
      </c>
      <c r="G6" s="30">
        <v>1109</v>
      </c>
      <c r="H6" s="30">
        <v>1177</v>
      </c>
      <c r="I6" s="30">
        <v>1187</v>
      </c>
      <c r="J6" s="30">
        <v>1069</v>
      </c>
      <c r="K6" s="30">
        <v>1138</v>
      </c>
      <c r="L6" s="30">
        <v>1050</v>
      </c>
      <c r="M6" s="30">
        <v>1051</v>
      </c>
      <c r="N6" s="30">
        <v>1108</v>
      </c>
      <c r="O6" s="30">
        <v>1173</v>
      </c>
      <c r="P6" s="30">
        <v>1092</v>
      </c>
      <c r="Q6" s="30">
        <v>996</v>
      </c>
      <c r="R6" s="30">
        <v>938</v>
      </c>
      <c r="S6" s="30">
        <v>1046</v>
      </c>
      <c r="T6" s="30">
        <v>1053</v>
      </c>
      <c r="U6" s="30">
        <v>1076</v>
      </c>
      <c r="V6" s="30">
        <v>905</v>
      </c>
      <c r="W6" s="30">
        <v>984</v>
      </c>
      <c r="X6" s="30">
        <v>902</v>
      </c>
      <c r="Y6" s="30">
        <v>1029</v>
      </c>
      <c r="Z6" s="30">
        <v>1000</v>
      </c>
      <c r="AA6" s="30">
        <v>837</v>
      </c>
      <c r="AB6" s="30">
        <v>876</v>
      </c>
      <c r="AC6">
        <v>997</v>
      </c>
      <c r="AD6">
        <v>1079</v>
      </c>
      <c r="AE6">
        <v>1076</v>
      </c>
      <c r="AF6">
        <v>683</v>
      </c>
      <c r="AG6">
        <v>711</v>
      </c>
      <c r="AH6">
        <v>624</v>
      </c>
      <c r="AI6">
        <v>672</v>
      </c>
    </row>
    <row r="7" spans="1:35" x14ac:dyDescent="0.25">
      <c r="A7" s="15" t="s">
        <v>3</v>
      </c>
      <c r="B7" s="15" t="s">
        <v>38</v>
      </c>
      <c r="C7" s="30">
        <v>209</v>
      </c>
      <c r="D7" s="30">
        <v>221</v>
      </c>
      <c r="E7" s="30">
        <v>171</v>
      </c>
      <c r="F7" s="30">
        <v>189</v>
      </c>
      <c r="G7" s="30">
        <v>150</v>
      </c>
      <c r="H7" s="30">
        <v>163</v>
      </c>
      <c r="I7" s="30">
        <v>128</v>
      </c>
      <c r="J7" s="30">
        <v>120</v>
      </c>
      <c r="K7" s="30">
        <v>152</v>
      </c>
      <c r="L7" s="30">
        <v>188</v>
      </c>
      <c r="M7" s="30">
        <v>193</v>
      </c>
      <c r="N7" s="30">
        <v>272</v>
      </c>
      <c r="O7" s="30">
        <v>224</v>
      </c>
      <c r="P7" s="30">
        <v>213</v>
      </c>
      <c r="Q7" s="30">
        <v>209</v>
      </c>
      <c r="R7" s="30">
        <v>221</v>
      </c>
      <c r="S7" s="30">
        <v>180</v>
      </c>
      <c r="T7" s="30">
        <v>223</v>
      </c>
      <c r="U7" s="30">
        <v>253</v>
      </c>
      <c r="V7" s="30">
        <v>267</v>
      </c>
      <c r="W7" s="30">
        <v>261</v>
      </c>
      <c r="X7" s="30">
        <v>205</v>
      </c>
      <c r="Y7" s="30">
        <v>247</v>
      </c>
      <c r="Z7" s="30">
        <v>227</v>
      </c>
      <c r="AA7" s="30">
        <v>218</v>
      </c>
      <c r="AB7" s="30">
        <v>223</v>
      </c>
      <c r="AC7">
        <v>219</v>
      </c>
      <c r="AD7">
        <v>249</v>
      </c>
      <c r="AE7">
        <v>239</v>
      </c>
      <c r="AF7">
        <v>356</v>
      </c>
      <c r="AG7">
        <v>535</v>
      </c>
      <c r="AH7">
        <v>677</v>
      </c>
      <c r="AI7">
        <v>662</v>
      </c>
    </row>
    <row r="8" spans="1:35" x14ac:dyDescent="0.25">
      <c r="A8" s="15" t="s">
        <v>2</v>
      </c>
      <c r="B8" s="15" t="s">
        <v>38</v>
      </c>
      <c r="C8" s="30">
        <v>10155</v>
      </c>
      <c r="D8" s="30">
        <v>9913</v>
      </c>
      <c r="E8" s="30">
        <v>9844</v>
      </c>
      <c r="F8" s="30">
        <v>9614</v>
      </c>
      <c r="G8" s="30">
        <v>9358</v>
      </c>
      <c r="H8" s="30">
        <v>9597</v>
      </c>
      <c r="I8" s="30">
        <v>9736</v>
      </c>
      <c r="J8" s="30">
        <v>9801</v>
      </c>
      <c r="K8" s="30">
        <v>9749</v>
      </c>
      <c r="L8" s="30">
        <v>9773</v>
      </c>
      <c r="M8" s="30">
        <v>10227</v>
      </c>
      <c r="N8" s="30">
        <v>10642</v>
      </c>
      <c r="O8" s="30">
        <v>11392</v>
      </c>
      <c r="P8" s="30">
        <v>11871</v>
      </c>
      <c r="Q8" s="30">
        <v>11649</v>
      </c>
      <c r="R8" s="30">
        <v>11348</v>
      </c>
      <c r="S8" s="30">
        <v>11438</v>
      </c>
      <c r="T8" s="30">
        <v>11700</v>
      </c>
      <c r="U8" s="30">
        <v>12161</v>
      </c>
      <c r="V8" s="30">
        <v>12291</v>
      </c>
      <c r="W8" s="30">
        <v>11762</v>
      </c>
      <c r="X8" s="30">
        <v>11435</v>
      </c>
      <c r="Y8" s="30">
        <v>11003</v>
      </c>
      <c r="Z8" s="30">
        <v>11064</v>
      </c>
      <c r="AA8" s="30">
        <v>10331</v>
      </c>
      <c r="AB8" s="30">
        <v>10524</v>
      </c>
      <c r="AC8">
        <v>10852</v>
      </c>
      <c r="AD8">
        <v>11187</v>
      </c>
      <c r="AE8">
        <v>11262</v>
      </c>
      <c r="AF8">
        <v>10531</v>
      </c>
      <c r="AG8">
        <v>9527</v>
      </c>
      <c r="AH8">
        <v>9000</v>
      </c>
      <c r="AI8">
        <v>9109</v>
      </c>
    </row>
    <row r="9" spans="1:35" x14ac:dyDescent="0.25">
      <c r="A9" s="15" t="s">
        <v>32</v>
      </c>
      <c r="B9" s="15" t="s">
        <v>38</v>
      </c>
      <c r="C9" s="31">
        <v>2.8860669856459329</v>
      </c>
      <c r="D9" s="31">
        <v>2.8658552036199096</v>
      </c>
      <c r="E9" s="31">
        <v>2.8923567251462003</v>
      </c>
      <c r="F9" s="31">
        <v>2.8477936507936499</v>
      </c>
      <c r="G9" s="31">
        <v>2.9276800000000005</v>
      </c>
      <c r="H9" s="31">
        <v>2.9309509202453983</v>
      </c>
      <c r="I9" s="31">
        <v>2.7911718750000003</v>
      </c>
      <c r="J9" s="31">
        <v>2.9345499999999993</v>
      </c>
      <c r="K9" s="31">
        <v>2.9819605263157913</v>
      </c>
      <c r="L9" s="31">
        <v>2.9014893617021267</v>
      </c>
      <c r="M9" s="31">
        <v>2.8628963730569952</v>
      </c>
      <c r="N9" s="31">
        <v>3.0202867647058831</v>
      </c>
      <c r="O9" s="31">
        <v>2.9859821428571438</v>
      </c>
      <c r="P9" s="31">
        <v>2.977140845070422</v>
      </c>
      <c r="Q9" s="31">
        <v>2.9869521531100451</v>
      </c>
      <c r="R9" s="31">
        <v>2.9529728506787323</v>
      </c>
      <c r="S9" s="31">
        <v>2.9594611111111115</v>
      </c>
      <c r="T9" s="31">
        <v>2.9771390134529141</v>
      </c>
      <c r="U9" s="31">
        <v>2.9568418972332031</v>
      </c>
      <c r="V9" s="31">
        <v>2.8765992509363305</v>
      </c>
      <c r="W9" s="31">
        <v>2.821402298850574</v>
      </c>
      <c r="X9" s="31">
        <v>2.8888146341463417</v>
      </c>
      <c r="Y9" s="31">
        <v>2.78099190283401</v>
      </c>
      <c r="Z9" s="31">
        <v>2.8219559471365701</v>
      </c>
      <c r="AA9" s="31">
        <v>2.8189862385321098</v>
      </c>
      <c r="AB9" s="31">
        <v>2.86270852</v>
      </c>
      <c r="AC9">
        <v>2.875885845</v>
      </c>
      <c r="AD9">
        <v>2.915947791164661</v>
      </c>
      <c r="AE9">
        <v>3.0200502092050239</v>
      </c>
      <c r="AF9">
        <v>3.075106741573034</v>
      </c>
      <c r="AG9">
        <v>2.9964540337711068</v>
      </c>
      <c r="AH9">
        <v>2.8805952732644027</v>
      </c>
      <c r="AI9">
        <v>2.9083161875945533</v>
      </c>
    </row>
    <row r="10" spans="1:35" x14ac:dyDescent="0.25">
      <c r="A10" s="15" t="s">
        <v>0</v>
      </c>
      <c r="B10" s="15" t="s">
        <v>39</v>
      </c>
      <c r="C10" s="30">
        <v>408</v>
      </c>
      <c r="D10" s="30">
        <v>400</v>
      </c>
      <c r="E10" s="30">
        <v>368</v>
      </c>
      <c r="F10" s="30">
        <v>423</v>
      </c>
      <c r="G10" s="30">
        <v>442</v>
      </c>
      <c r="H10" s="30">
        <v>459</v>
      </c>
      <c r="I10" s="30">
        <v>507</v>
      </c>
      <c r="J10" s="30">
        <v>517</v>
      </c>
      <c r="K10" s="30">
        <v>579</v>
      </c>
      <c r="L10" s="30">
        <v>667</v>
      </c>
      <c r="M10" s="30">
        <v>672</v>
      </c>
      <c r="N10" s="30">
        <v>738</v>
      </c>
      <c r="O10" s="30">
        <v>715</v>
      </c>
      <c r="P10" s="30">
        <v>714</v>
      </c>
      <c r="Q10" s="30">
        <v>733</v>
      </c>
      <c r="R10" s="30">
        <v>665</v>
      </c>
      <c r="S10" s="30">
        <v>703</v>
      </c>
      <c r="T10" s="30">
        <v>747</v>
      </c>
      <c r="U10" s="30">
        <v>635</v>
      </c>
      <c r="V10" s="30">
        <v>603</v>
      </c>
      <c r="W10" s="30">
        <v>724</v>
      </c>
      <c r="X10" s="30">
        <v>699</v>
      </c>
      <c r="Y10" s="30">
        <v>708</v>
      </c>
      <c r="Z10" s="30">
        <v>721</v>
      </c>
      <c r="AA10" s="30">
        <v>643</v>
      </c>
      <c r="AB10" s="30">
        <v>608</v>
      </c>
      <c r="AC10">
        <v>566</v>
      </c>
      <c r="AD10">
        <v>594</v>
      </c>
      <c r="AE10">
        <v>639</v>
      </c>
      <c r="AF10">
        <v>570</v>
      </c>
      <c r="AG10">
        <v>634</v>
      </c>
      <c r="AH10">
        <v>651</v>
      </c>
      <c r="AI10">
        <v>684</v>
      </c>
    </row>
    <row r="11" spans="1:35" x14ac:dyDescent="0.25">
      <c r="A11" s="15" t="s">
        <v>1</v>
      </c>
      <c r="B11" s="15" t="s">
        <v>39</v>
      </c>
      <c r="C11" s="30">
        <v>147</v>
      </c>
      <c r="D11" s="30">
        <v>105</v>
      </c>
      <c r="E11" s="30">
        <v>165</v>
      </c>
      <c r="F11" s="30">
        <v>131</v>
      </c>
      <c r="G11" s="30">
        <v>147</v>
      </c>
      <c r="H11" s="30">
        <v>92</v>
      </c>
      <c r="I11" s="30">
        <v>115</v>
      </c>
      <c r="J11" s="30">
        <v>103</v>
      </c>
      <c r="K11" s="30">
        <v>112</v>
      </c>
      <c r="L11" s="30">
        <v>121</v>
      </c>
      <c r="M11" s="30">
        <v>120</v>
      </c>
      <c r="N11" s="30">
        <v>132</v>
      </c>
      <c r="O11" s="30">
        <v>119</v>
      </c>
      <c r="P11" s="30">
        <v>155</v>
      </c>
      <c r="Q11" s="30">
        <v>137</v>
      </c>
      <c r="R11" s="30">
        <v>105</v>
      </c>
      <c r="S11" s="30">
        <v>91</v>
      </c>
      <c r="T11" s="30">
        <v>82</v>
      </c>
      <c r="U11" s="30">
        <v>94</v>
      </c>
      <c r="V11" s="30">
        <v>84</v>
      </c>
      <c r="W11" s="30">
        <v>103</v>
      </c>
      <c r="X11" s="30">
        <v>106</v>
      </c>
      <c r="Y11" s="30">
        <v>77</v>
      </c>
      <c r="Z11" s="30">
        <v>86</v>
      </c>
      <c r="AA11" s="30">
        <v>79</v>
      </c>
      <c r="AB11" s="30">
        <v>91</v>
      </c>
      <c r="AC11">
        <v>146</v>
      </c>
      <c r="AD11">
        <v>145</v>
      </c>
      <c r="AE11">
        <v>127</v>
      </c>
      <c r="AF11">
        <v>125</v>
      </c>
      <c r="AG11">
        <v>146</v>
      </c>
      <c r="AH11">
        <v>137</v>
      </c>
      <c r="AI11">
        <v>143</v>
      </c>
    </row>
    <row r="12" spans="1:35" x14ac:dyDescent="0.25">
      <c r="A12" s="15" t="s">
        <v>3</v>
      </c>
      <c r="B12" s="15" t="s">
        <v>39</v>
      </c>
      <c r="C12" s="30">
        <v>241</v>
      </c>
      <c r="D12" s="30">
        <v>271</v>
      </c>
      <c r="E12" s="30">
        <v>238</v>
      </c>
      <c r="F12" s="30">
        <v>248</v>
      </c>
      <c r="G12" s="30">
        <v>202</v>
      </c>
      <c r="H12" s="30">
        <v>242</v>
      </c>
      <c r="I12" s="30">
        <v>328</v>
      </c>
      <c r="J12" s="30">
        <v>391</v>
      </c>
      <c r="K12" s="30">
        <v>304</v>
      </c>
      <c r="L12" s="30">
        <v>215</v>
      </c>
      <c r="M12" s="30">
        <v>213</v>
      </c>
      <c r="N12" s="30">
        <v>242</v>
      </c>
      <c r="O12" s="30">
        <v>217</v>
      </c>
      <c r="P12" s="30">
        <v>222</v>
      </c>
      <c r="Q12" s="30">
        <v>254</v>
      </c>
      <c r="R12" s="30">
        <v>184</v>
      </c>
      <c r="S12" s="30">
        <v>141</v>
      </c>
      <c r="T12" s="30">
        <v>141</v>
      </c>
      <c r="U12" s="30">
        <v>132</v>
      </c>
      <c r="V12" s="30">
        <v>123</v>
      </c>
      <c r="W12" s="30">
        <v>151</v>
      </c>
      <c r="X12" s="30">
        <v>145</v>
      </c>
      <c r="Y12" s="30">
        <v>168</v>
      </c>
      <c r="Z12" s="30">
        <v>163</v>
      </c>
      <c r="AA12" s="30">
        <v>239</v>
      </c>
      <c r="AB12" s="30">
        <v>351</v>
      </c>
      <c r="AC12">
        <v>362</v>
      </c>
      <c r="AD12">
        <v>461</v>
      </c>
      <c r="AE12">
        <v>407</v>
      </c>
      <c r="AF12">
        <v>516</v>
      </c>
      <c r="AG12">
        <v>536</v>
      </c>
      <c r="AH12">
        <v>442</v>
      </c>
      <c r="AI12">
        <v>593</v>
      </c>
    </row>
    <row r="13" spans="1:35" x14ac:dyDescent="0.25">
      <c r="A13" s="15" t="s">
        <v>2</v>
      </c>
      <c r="B13" s="15" t="s">
        <v>39</v>
      </c>
      <c r="C13" s="30">
        <v>1890</v>
      </c>
      <c r="D13" s="30">
        <v>1742</v>
      </c>
      <c r="E13" s="30">
        <v>1706</v>
      </c>
      <c r="F13" s="30">
        <v>1547</v>
      </c>
      <c r="G13" s="30">
        <v>1509</v>
      </c>
      <c r="H13" s="30">
        <v>1588</v>
      </c>
      <c r="I13" s="30">
        <v>1553</v>
      </c>
      <c r="J13" s="30">
        <v>1690</v>
      </c>
      <c r="K13" s="30">
        <v>1935</v>
      </c>
      <c r="L13" s="30">
        <v>1847</v>
      </c>
      <c r="M13" s="30">
        <v>1998</v>
      </c>
      <c r="N13" s="30">
        <v>2143</v>
      </c>
      <c r="O13" s="30">
        <v>2246</v>
      </c>
      <c r="P13" s="30">
        <v>2328</v>
      </c>
      <c r="Q13" s="30">
        <v>2336</v>
      </c>
      <c r="R13" s="30">
        <v>2366</v>
      </c>
      <c r="S13" s="30">
        <v>2248</v>
      </c>
      <c r="T13" s="30">
        <v>2162</v>
      </c>
      <c r="U13" s="30">
        <v>2162</v>
      </c>
      <c r="V13" s="30">
        <v>2051</v>
      </c>
      <c r="W13" s="30">
        <v>1870</v>
      </c>
      <c r="X13" s="30">
        <v>1932</v>
      </c>
      <c r="Y13" s="30">
        <v>2005</v>
      </c>
      <c r="Z13" s="30">
        <v>2118</v>
      </c>
      <c r="AA13" s="30">
        <v>2203</v>
      </c>
      <c r="AB13" s="30">
        <v>2309</v>
      </c>
      <c r="AC13">
        <v>2438</v>
      </c>
      <c r="AD13">
        <v>2469</v>
      </c>
      <c r="AE13">
        <v>2563</v>
      </c>
      <c r="AF13">
        <v>2586</v>
      </c>
      <c r="AG13">
        <v>2680</v>
      </c>
      <c r="AH13">
        <v>2793</v>
      </c>
      <c r="AI13">
        <v>2708</v>
      </c>
    </row>
    <row r="14" spans="1:35" x14ac:dyDescent="0.25">
      <c r="A14" s="15" t="s">
        <v>32</v>
      </c>
      <c r="B14" s="15" t="s">
        <v>39</v>
      </c>
      <c r="C14" s="31">
        <v>2.8972448132780078</v>
      </c>
      <c r="D14" s="31">
        <v>3.0003136531365309</v>
      </c>
      <c r="E14" s="31">
        <v>2.9730588235294113</v>
      </c>
      <c r="F14" s="31">
        <v>2.9497862903225811</v>
      </c>
      <c r="G14" s="31">
        <v>2.9147425742574251</v>
      </c>
      <c r="H14" s="31">
        <v>2.9438181818181817</v>
      </c>
      <c r="I14" s="31">
        <v>2.9961798780487805</v>
      </c>
      <c r="J14" s="31">
        <v>2.9599514066496138</v>
      </c>
      <c r="K14" s="31">
        <v>3.0670164473684189</v>
      </c>
      <c r="L14" s="31">
        <v>3.1977023255813948</v>
      </c>
      <c r="M14" s="31">
        <v>3.2308075117370882</v>
      </c>
      <c r="N14" s="31">
        <v>3.2394421487603307</v>
      </c>
      <c r="O14" s="31">
        <v>3.2416958525345643</v>
      </c>
      <c r="P14" s="31">
        <v>3.2235360360360334</v>
      </c>
      <c r="Q14" s="31">
        <v>3.2499251968503926</v>
      </c>
      <c r="R14" s="31">
        <v>3.2724728260869584</v>
      </c>
      <c r="S14" s="31">
        <v>3.2834751773049664</v>
      </c>
      <c r="T14" s="31">
        <v>3.2584751773049643</v>
      </c>
      <c r="U14" s="31">
        <v>3.2011515151515146</v>
      </c>
      <c r="V14" s="31">
        <v>3.2503739837398369</v>
      </c>
      <c r="W14" s="31">
        <v>3.2565231788079481</v>
      </c>
      <c r="X14" s="31">
        <v>3.3147708333333332</v>
      </c>
      <c r="Y14" s="31">
        <v>3.2676011904761899</v>
      </c>
      <c r="Z14" s="31">
        <v>3.28181595092025</v>
      </c>
      <c r="AA14" s="31">
        <v>3.2376610878661101</v>
      </c>
      <c r="AB14" s="31">
        <v>3.221518519</v>
      </c>
      <c r="AC14">
        <v>3.2636933699999999</v>
      </c>
      <c r="AD14">
        <v>3.1588633405639923</v>
      </c>
      <c r="AE14">
        <v>3.3734815724815719</v>
      </c>
      <c r="AF14">
        <v>3.3952558139534919</v>
      </c>
      <c r="AG14">
        <v>3.3508582089552248</v>
      </c>
      <c r="AH14">
        <v>3.3442013574660638</v>
      </c>
      <c r="AI14">
        <v>3.3770286677908943</v>
      </c>
    </row>
    <row r="15" spans="1:35" x14ac:dyDescent="0.25">
      <c r="A15" t="s">
        <v>0</v>
      </c>
      <c r="B15" t="s">
        <v>59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E15">
        <v>1714</v>
      </c>
      <c r="AF15">
        <v>1534</v>
      </c>
      <c r="AG15">
        <v>1732</v>
      </c>
      <c r="AH15">
        <v>1832</v>
      </c>
      <c r="AI15">
        <v>2084</v>
      </c>
    </row>
    <row r="16" spans="1:35" x14ac:dyDescent="0.25">
      <c r="A16" t="s">
        <v>1</v>
      </c>
      <c r="B16" t="s">
        <v>59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F16">
        <v>197</v>
      </c>
      <c r="AG16">
        <v>223</v>
      </c>
      <c r="AH16">
        <v>243</v>
      </c>
      <c r="AI16">
        <v>243</v>
      </c>
    </row>
    <row r="17" spans="1:35" x14ac:dyDescent="0.25">
      <c r="A17" t="s">
        <v>3</v>
      </c>
      <c r="B17" t="s">
        <v>59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F17">
        <v>7</v>
      </c>
      <c r="AG17">
        <v>15</v>
      </c>
      <c r="AH17">
        <v>17</v>
      </c>
      <c r="AI17">
        <v>6</v>
      </c>
    </row>
    <row r="18" spans="1:35" x14ac:dyDescent="0.25">
      <c r="A18" t="s">
        <v>2</v>
      </c>
      <c r="B18" t="s">
        <v>59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E18">
        <v>21</v>
      </c>
      <c r="AF18">
        <v>700</v>
      </c>
      <c r="AG18">
        <v>966</v>
      </c>
      <c r="AH18">
        <v>1123</v>
      </c>
      <c r="AI18">
        <v>1199</v>
      </c>
    </row>
    <row r="19" spans="1:35" x14ac:dyDescent="0.25">
      <c r="A19" t="s">
        <v>32</v>
      </c>
      <c r="B19" t="s">
        <v>59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F19">
        <v>2.6958571428571427</v>
      </c>
      <c r="AG19">
        <v>2.7471333333333332</v>
      </c>
      <c r="AH19">
        <v>2.6315882352941178</v>
      </c>
      <c r="AI19">
        <v>3.2760000000000002</v>
      </c>
    </row>
    <row r="20" spans="1:35" x14ac:dyDescent="0.25">
      <c r="A20" s="15" t="s">
        <v>0</v>
      </c>
      <c r="B20" s="15" t="s">
        <v>40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>
        <v>34</v>
      </c>
      <c r="AD20">
        <v>54</v>
      </c>
      <c r="AE20">
        <v>92</v>
      </c>
      <c r="AF20">
        <v>67</v>
      </c>
      <c r="AG20">
        <v>70</v>
      </c>
      <c r="AH20">
        <v>71</v>
      </c>
      <c r="AI20">
        <v>72</v>
      </c>
    </row>
    <row r="21" spans="1:35" x14ac:dyDescent="0.25">
      <c r="A21" s="15" t="s">
        <v>1</v>
      </c>
      <c r="B21" s="15" t="s">
        <v>40</v>
      </c>
      <c r="C21" s="30">
        <v>29</v>
      </c>
      <c r="D21" s="30">
        <v>17</v>
      </c>
      <c r="E21" s="30">
        <v>19</v>
      </c>
      <c r="F21" s="30">
        <v>27</v>
      </c>
      <c r="G21" s="30">
        <v>19</v>
      </c>
      <c r="H21" s="30">
        <v>38</v>
      </c>
      <c r="I21" s="30">
        <v>41</v>
      </c>
      <c r="J21" s="30">
        <v>19</v>
      </c>
      <c r="K21" s="30">
        <v>26</v>
      </c>
      <c r="L21" s="30">
        <v>21</v>
      </c>
      <c r="M21" s="30">
        <v>17</v>
      </c>
      <c r="N21" s="30">
        <v>17</v>
      </c>
      <c r="O21" s="30">
        <v>26</v>
      </c>
      <c r="P21" s="30">
        <v>37</v>
      </c>
      <c r="Q21" s="30">
        <v>34</v>
      </c>
      <c r="R21" s="30">
        <v>33</v>
      </c>
      <c r="S21" s="30">
        <v>17</v>
      </c>
      <c r="T21" s="30">
        <v>18</v>
      </c>
      <c r="U21" s="30">
        <v>22</v>
      </c>
      <c r="V21" s="30">
        <v>16</v>
      </c>
      <c r="W21" s="30">
        <v>14</v>
      </c>
      <c r="X21" s="30">
        <v>11</v>
      </c>
      <c r="Y21" s="30">
        <v>7</v>
      </c>
      <c r="Z21" s="30">
        <v>20</v>
      </c>
      <c r="AA21" s="30">
        <v>12</v>
      </c>
      <c r="AB21" s="30">
        <v>10</v>
      </c>
      <c r="AC21">
        <v>3</v>
      </c>
      <c r="AD21">
        <v>2</v>
      </c>
      <c r="AE21">
        <v>13</v>
      </c>
      <c r="AF21">
        <v>16</v>
      </c>
      <c r="AG21">
        <v>13</v>
      </c>
      <c r="AH21">
        <v>13</v>
      </c>
      <c r="AI21">
        <v>17</v>
      </c>
    </row>
    <row r="22" spans="1:35" x14ac:dyDescent="0.25">
      <c r="A22" s="15" t="s">
        <v>3</v>
      </c>
      <c r="B22" s="15" t="s">
        <v>40</v>
      </c>
      <c r="C22" s="30">
        <v>11</v>
      </c>
      <c r="D22" s="30">
        <v>16</v>
      </c>
      <c r="E22" s="30">
        <v>19</v>
      </c>
      <c r="F22" s="30">
        <v>31</v>
      </c>
      <c r="G22" s="30">
        <v>29</v>
      </c>
      <c r="H22" s="30">
        <v>36</v>
      </c>
      <c r="I22" s="30">
        <v>15</v>
      </c>
      <c r="J22" s="30">
        <v>3</v>
      </c>
      <c r="K22" s="30">
        <v>8</v>
      </c>
      <c r="L22" s="30">
        <v>7</v>
      </c>
      <c r="M22" s="30">
        <v>2</v>
      </c>
      <c r="N22" s="30">
        <v>7</v>
      </c>
      <c r="O22" s="30">
        <v>8</v>
      </c>
      <c r="P22" s="30">
        <v>14</v>
      </c>
      <c r="Q22" s="30">
        <v>20</v>
      </c>
      <c r="R22" s="30">
        <v>54</v>
      </c>
      <c r="S22" s="30">
        <v>64</v>
      </c>
      <c r="T22" s="30">
        <v>34</v>
      </c>
      <c r="U22" s="30">
        <v>5</v>
      </c>
      <c r="V22" s="30">
        <v>32</v>
      </c>
      <c r="W22" s="30">
        <v>41</v>
      </c>
      <c r="X22" s="30">
        <v>56</v>
      </c>
      <c r="Y22" s="30">
        <v>33</v>
      </c>
      <c r="Z22" s="30">
        <v>39</v>
      </c>
      <c r="AA22" s="30">
        <v>30</v>
      </c>
      <c r="AB22" s="30">
        <v>21</v>
      </c>
      <c r="AC22">
        <v>23</v>
      </c>
      <c r="AD22">
        <v>23</v>
      </c>
      <c r="AE22">
        <v>45</v>
      </c>
      <c r="AF22">
        <v>25</v>
      </c>
      <c r="AG22">
        <v>18</v>
      </c>
      <c r="AH22">
        <v>20</v>
      </c>
      <c r="AI22">
        <v>25</v>
      </c>
    </row>
    <row r="23" spans="1:35" x14ac:dyDescent="0.25">
      <c r="A23" s="15" t="s">
        <v>2</v>
      </c>
      <c r="B23" s="15" t="s">
        <v>40</v>
      </c>
      <c r="C23" s="30">
        <v>106</v>
      </c>
      <c r="D23" s="30">
        <v>112</v>
      </c>
      <c r="E23" s="30">
        <v>109</v>
      </c>
      <c r="F23" s="30">
        <v>117</v>
      </c>
      <c r="G23" s="30">
        <v>137</v>
      </c>
      <c r="H23" s="30">
        <v>124</v>
      </c>
      <c r="I23" s="30">
        <v>151</v>
      </c>
      <c r="J23" s="30">
        <v>103</v>
      </c>
      <c r="K23" s="30">
        <v>89</v>
      </c>
      <c r="L23" s="30">
        <v>81</v>
      </c>
      <c r="M23" s="30">
        <v>56</v>
      </c>
      <c r="N23" s="30">
        <v>51</v>
      </c>
      <c r="O23" s="30">
        <v>54</v>
      </c>
      <c r="P23" s="30">
        <v>68</v>
      </c>
      <c r="Q23" s="30">
        <v>74</v>
      </c>
      <c r="R23" s="30">
        <v>70</v>
      </c>
      <c r="S23" s="30">
        <v>67</v>
      </c>
      <c r="T23" s="30">
        <v>51</v>
      </c>
      <c r="U23" s="30">
        <v>53</v>
      </c>
      <c r="V23" s="30">
        <v>45</v>
      </c>
      <c r="W23" s="30">
        <v>43</v>
      </c>
      <c r="X23" s="30">
        <v>28</v>
      </c>
      <c r="Y23" s="30">
        <v>29</v>
      </c>
      <c r="Z23" s="30">
        <v>27</v>
      </c>
      <c r="AA23" s="30">
        <v>35</v>
      </c>
      <c r="AB23" s="30">
        <v>22</v>
      </c>
      <c r="AC23">
        <v>16</v>
      </c>
      <c r="AD23">
        <v>41</v>
      </c>
      <c r="AE23">
        <v>60</v>
      </c>
      <c r="AF23">
        <v>142</v>
      </c>
      <c r="AG23">
        <v>175</v>
      </c>
      <c r="AH23">
        <v>167</v>
      </c>
      <c r="AI23">
        <v>152</v>
      </c>
    </row>
    <row r="24" spans="1:35" x14ac:dyDescent="0.25">
      <c r="A24" s="15" t="s">
        <v>32</v>
      </c>
      <c r="B24" s="15" t="s">
        <v>40</v>
      </c>
      <c r="C24" s="31">
        <v>3.415454545454546</v>
      </c>
      <c r="D24" s="31">
        <v>3.26275</v>
      </c>
      <c r="E24" s="31">
        <v>3.1790526315789465</v>
      </c>
      <c r="F24" s="31">
        <v>3.2374193548387096</v>
      </c>
      <c r="G24" s="31">
        <v>3.2514482758620686</v>
      </c>
      <c r="H24" s="31">
        <v>3.2856388888888892</v>
      </c>
      <c r="I24" s="31">
        <v>2.9667999999999997</v>
      </c>
      <c r="J24" s="31">
        <v>3.2256666666666667</v>
      </c>
      <c r="K24" s="31">
        <v>2.8874999999999997</v>
      </c>
      <c r="L24" s="31">
        <v>3.1187142857142853</v>
      </c>
      <c r="M24" s="31">
        <v>3.3569999999999998</v>
      </c>
      <c r="N24" s="31">
        <v>3.2942857142857136</v>
      </c>
      <c r="O24" s="31">
        <v>3.2546249999999994</v>
      </c>
      <c r="P24" s="31">
        <v>3.356785714285714</v>
      </c>
      <c r="Q24" s="31">
        <v>3.3928500000000006</v>
      </c>
      <c r="R24" s="31">
        <v>3.3035370370370369</v>
      </c>
      <c r="S24" s="31">
        <v>3.3932031250000008</v>
      </c>
      <c r="T24" s="31">
        <v>3.3972058823529405</v>
      </c>
      <c r="U24" s="31">
        <v>3.1934</v>
      </c>
      <c r="V24" s="31">
        <v>3.3010967741935486</v>
      </c>
      <c r="W24" s="31">
        <v>3.4098536585365862</v>
      </c>
      <c r="X24" s="31">
        <v>3.4360535714285727</v>
      </c>
      <c r="Y24" s="31">
        <v>3.4699696969697</v>
      </c>
      <c r="Z24" s="31">
        <v>3.3744358974358999</v>
      </c>
      <c r="AA24" s="31">
        <v>3.27986666666667</v>
      </c>
      <c r="AB24" s="31">
        <v>3.3118095240000001</v>
      </c>
      <c r="AC24">
        <v>3.425913043</v>
      </c>
      <c r="AD24">
        <v>3.4099565217391303</v>
      </c>
      <c r="AE24">
        <v>3.3246000000000011</v>
      </c>
      <c r="AF24">
        <v>3.52868</v>
      </c>
      <c r="AG24">
        <v>3.4208333333333329</v>
      </c>
      <c r="AH24">
        <v>3.4883000000000002</v>
      </c>
      <c r="AI24">
        <v>3.2824400000000002</v>
      </c>
    </row>
    <row r="25" spans="1:35" x14ac:dyDescent="0.25">
      <c r="A25" s="15" t="s">
        <v>0</v>
      </c>
      <c r="B25" s="15" t="s">
        <v>41</v>
      </c>
      <c r="C25" s="30">
        <v>492</v>
      </c>
      <c r="D25" s="30">
        <v>492</v>
      </c>
      <c r="E25" s="30">
        <v>496</v>
      </c>
      <c r="F25" s="30">
        <v>466</v>
      </c>
      <c r="G25" s="30">
        <v>491</v>
      </c>
      <c r="H25" s="30">
        <v>477</v>
      </c>
      <c r="I25" s="30">
        <v>541</v>
      </c>
      <c r="J25" s="30">
        <v>578</v>
      </c>
      <c r="K25" s="30">
        <v>581</v>
      </c>
      <c r="L25" s="30">
        <v>608</v>
      </c>
      <c r="M25" s="30">
        <v>603</v>
      </c>
      <c r="N25" s="30">
        <v>664</v>
      </c>
      <c r="O25" s="30">
        <v>610</v>
      </c>
      <c r="P25" s="30">
        <v>643</v>
      </c>
      <c r="Q25" s="30">
        <v>669</v>
      </c>
      <c r="R25" s="30">
        <v>654</v>
      </c>
      <c r="S25" s="30">
        <v>730</v>
      </c>
      <c r="T25" s="30">
        <v>758</v>
      </c>
      <c r="U25" s="30">
        <v>702</v>
      </c>
      <c r="V25" s="30">
        <v>713</v>
      </c>
      <c r="W25" s="30">
        <v>722</v>
      </c>
      <c r="X25" s="30">
        <v>779</v>
      </c>
      <c r="Y25" s="30">
        <v>843</v>
      </c>
      <c r="Z25" s="30">
        <v>910</v>
      </c>
      <c r="AA25" s="30">
        <v>901</v>
      </c>
      <c r="AB25" s="30">
        <v>1035</v>
      </c>
      <c r="AC25">
        <v>851</v>
      </c>
      <c r="AD25">
        <v>924</v>
      </c>
      <c r="AE25">
        <v>947</v>
      </c>
      <c r="AF25">
        <v>1197</v>
      </c>
      <c r="AG25">
        <v>1028</v>
      </c>
      <c r="AH25">
        <v>1084</v>
      </c>
      <c r="AI25">
        <v>1112</v>
      </c>
    </row>
    <row r="26" spans="1:35" x14ac:dyDescent="0.25">
      <c r="A26" s="15" t="s">
        <v>1</v>
      </c>
      <c r="B26" s="15" t="s">
        <v>41</v>
      </c>
      <c r="C26" s="30">
        <v>90</v>
      </c>
      <c r="D26" s="30">
        <v>119</v>
      </c>
      <c r="E26" s="30">
        <v>120</v>
      </c>
      <c r="F26" s="30">
        <v>138</v>
      </c>
      <c r="G26" s="30">
        <v>111</v>
      </c>
      <c r="H26" s="30">
        <v>106</v>
      </c>
      <c r="I26" s="30">
        <v>90</v>
      </c>
      <c r="J26" s="30">
        <v>80</v>
      </c>
      <c r="K26" s="30">
        <v>91</v>
      </c>
      <c r="L26" s="30">
        <v>81</v>
      </c>
      <c r="M26" s="30">
        <v>108</v>
      </c>
      <c r="N26" s="30">
        <v>89</v>
      </c>
      <c r="O26" s="30">
        <v>78</v>
      </c>
      <c r="P26" s="30">
        <v>76</v>
      </c>
      <c r="Q26" s="30">
        <v>69</v>
      </c>
      <c r="R26" s="30">
        <v>95</v>
      </c>
      <c r="S26" s="30">
        <v>61</v>
      </c>
      <c r="T26" s="30">
        <v>85</v>
      </c>
      <c r="U26" s="30">
        <v>71</v>
      </c>
      <c r="V26" s="30">
        <v>89</v>
      </c>
      <c r="W26" s="30">
        <v>103</v>
      </c>
      <c r="X26" s="30">
        <v>106</v>
      </c>
      <c r="Y26" s="30">
        <v>121</v>
      </c>
      <c r="Z26" s="30">
        <v>165</v>
      </c>
      <c r="AA26" s="30">
        <v>132</v>
      </c>
      <c r="AB26" s="30">
        <v>159</v>
      </c>
      <c r="AC26">
        <v>194</v>
      </c>
      <c r="AD26">
        <v>290</v>
      </c>
      <c r="AE26">
        <v>246</v>
      </c>
      <c r="AF26">
        <v>304</v>
      </c>
      <c r="AG26">
        <v>359</v>
      </c>
      <c r="AH26">
        <v>317</v>
      </c>
      <c r="AI26">
        <v>362</v>
      </c>
    </row>
    <row r="27" spans="1:35" x14ac:dyDescent="0.25">
      <c r="A27" s="15" t="s">
        <v>3</v>
      </c>
      <c r="B27" s="15" t="s">
        <v>41</v>
      </c>
      <c r="C27" s="30">
        <v>82</v>
      </c>
      <c r="D27" s="30">
        <v>96</v>
      </c>
      <c r="E27" s="30">
        <v>78</v>
      </c>
      <c r="F27" s="30">
        <v>72</v>
      </c>
      <c r="G27" s="30">
        <v>64</v>
      </c>
      <c r="H27" s="30">
        <v>75</v>
      </c>
      <c r="I27" s="30">
        <v>104</v>
      </c>
      <c r="J27" s="30">
        <v>95</v>
      </c>
      <c r="K27" s="30">
        <v>116</v>
      </c>
      <c r="L27" s="30">
        <v>97</v>
      </c>
      <c r="M27" s="30">
        <v>82</v>
      </c>
      <c r="N27" s="30">
        <v>85</v>
      </c>
      <c r="O27" s="30">
        <v>92</v>
      </c>
      <c r="P27" s="30">
        <v>88</v>
      </c>
      <c r="Q27" s="30">
        <v>74</v>
      </c>
      <c r="R27" s="30">
        <v>64</v>
      </c>
      <c r="S27" s="30">
        <v>91</v>
      </c>
      <c r="T27" s="30">
        <v>89</v>
      </c>
      <c r="U27" s="30">
        <v>94</v>
      </c>
      <c r="V27" s="30">
        <v>91</v>
      </c>
      <c r="W27" s="30">
        <v>124</v>
      </c>
      <c r="X27" s="30">
        <v>159</v>
      </c>
      <c r="Y27" s="30">
        <v>177</v>
      </c>
      <c r="Z27" s="30">
        <v>234</v>
      </c>
      <c r="AA27" s="30">
        <v>238</v>
      </c>
      <c r="AB27" s="30">
        <v>280</v>
      </c>
      <c r="AC27">
        <v>365</v>
      </c>
      <c r="AD27">
        <v>467</v>
      </c>
      <c r="AE27">
        <v>314</v>
      </c>
      <c r="AF27">
        <v>344</v>
      </c>
      <c r="AG27">
        <v>237</v>
      </c>
      <c r="AH27">
        <v>257</v>
      </c>
      <c r="AI27">
        <v>429</v>
      </c>
    </row>
    <row r="28" spans="1:35" x14ac:dyDescent="0.25">
      <c r="A28" s="15" t="s">
        <v>2</v>
      </c>
      <c r="B28" s="15" t="s">
        <v>41</v>
      </c>
      <c r="C28" s="30">
        <v>1699</v>
      </c>
      <c r="D28" s="30">
        <v>1701</v>
      </c>
      <c r="E28" s="30">
        <v>1747</v>
      </c>
      <c r="F28" s="30">
        <v>1679</v>
      </c>
      <c r="G28" s="30">
        <v>1617</v>
      </c>
      <c r="H28" s="30">
        <v>1571</v>
      </c>
      <c r="I28" s="30">
        <v>1599</v>
      </c>
      <c r="J28" s="30">
        <v>1683</v>
      </c>
      <c r="K28" s="30">
        <v>1777</v>
      </c>
      <c r="L28" s="30">
        <v>1794</v>
      </c>
      <c r="M28" s="30">
        <v>1805</v>
      </c>
      <c r="N28" s="30">
        <v>1842</v>
      </c>
      <c r="O28" s="30">
        <v>1887</v>
      </c>
      <c r="P28" s="30">
        <v>1929</v>
      </c>
      <c r="Q28" s="30">
        <v>1926</v>
      </c>
      <c r="R28" s="30">
        <v>1942</v>
      </c>
      <c r="S28" s="30">
        <v>2028</v>
      </c>
      <c r="T28" s="30">
        <v>2088</v>
      </c>
      <c r="U28" s="30">
        <v>2192</v>
      </c>
      <c r="V28" s="30">
        <v>2132</v>
      </c>
      <c r="W28" s="30">
        <v>2187</v>
      </c>
      <c r="X28" s="30">
        <v>2267</v>
      </c>
      <c r="Y28" s="30">
        <v>2441</v>
      </c>
      <c r="Z28" s="30">
        <v>2592</v>
      </c>
      <c r="AA28" s="30">
        <v>2884</v>
      </c>
      <c r="AB28" s="30">
        <v>3075</v>
      </c>
      <c r="AC28">
        <v>3327</v>
      </c>
      <c r="AD28">
        <v>3303</v>
      </c>
      <c r="AE28">
        <v>3658</v>
      </c>
      <c r="AF28">
        <v>3608</v>
      </c>
      <c r="AG28">
        <v>3999</v>
      </c>
      <c r="AH28">
        <v>4062</v>
      </c>
      <c r="AI28">
        <v>4151</v>
      </c>
    </row>
    <row r="29" spans="1:35" x14ac:dyDescent="0.25">
      <c r="A29" s="15" t="s">
        <v>32</v>
      </c>
      <c r="B29" s="15" t="s">
        <v>41</v>
      </c>
      <c r="C29" s="31">
        <v>2.94569512195122</v>
      </c>
      <c r="D29" s="31">
        <v>2.9086041666666671</v>
      </c>
      <c r="E29" s="31">
        <v>2.9376025641025638</v>
      </c>
      <c r="F29" s="31">
        <v>3.0435694444444445</v>
      </c>
      <c r="G29" s="31">
        <v>2.9150468750000007</v>
      </c>
      <c r="H29" s="31">
        <v>2.9916800000000006</v>
      </c>
      <c r="I29" s="31">
        <v>2.9343461538461528</v>
      </c>
      <c r="J29" s="31">
        <v>3.0253999999999994</v>
      </c>
      <c r="K29" s="31">
        <v>3.0055344827586197</v>
      </c>
      <c r="L29" s="31">
        <v>3.0380721649484528</v>
      </c>
      <c r="M29" s="31">
        <v>2.9550365853658525</v>
      </c>
      <c r="N29" s="31">
        <v>3.0752588235294112</v>
      </c>
      <c r="O29" s="31">
        <v>2.9991195652173919</v>
      </c>
      <c r="P29" s="31">
        <v>3.174613636363635</v>
      </c>
      <c r="Q29" s="31">
        <v>3.1014054054054059</v>
      </c>
      <c r="R29" s="31">
        <v>3.0988437499999999</v>
      </c>
      <c r="S29" s="31">
        <v>3.1710109890109881</v>
      </c>
      <c r="T29" s="31">
        <v>3.0693033707865176</v>
      </c>
      <c r="U29" s="31">
        <v>3.080755319148937</v>
      </c>
      <c r="V29" s="31">
        <v>3.1891758241758232</v>
      </c>
      <c r="W29" s="31">
        <v>3.2195564516129034</v>
      </c>
      <c r="X29" s="31">
        <v>3.1557610062893082</v>
      </c>
      <c r="Y29" s="31">
        <v>3.1794463276836198</v>
      </c>
      <c r="Z29" s="31">
        <v>3.1376239316239301</v>
      </c>
      <c r="AA29" s="31">
        <v>3.1534621848739501</v>
      </c>
      <c r="AB29" s="31">
        <v>3.1866178569999999</v>
      </c>
      <c r="AC29">
        <v>3.2261205479999999</v>
      </c>
      <c r="AD29">
        <v>3.1753640256959308</v>
      </c>
      <c r="AE29">
        <v>3.3824458598726128</v>
      </c>
      <c r="AF29">
        <v>3.382229651162791</v>
      </c>
      <c r="AG29">
        <v>3.3746497890295375</v>
      </c>
      <c r="AH29">
        <v>3.4071712062256823</v>
      </c>
      <c r="AI29">
        <v>3.299433566433569</v>
      </c>
    </row>
    <row r="30" spans="1:35" x14ac:dyDescent="0.25">
      <c r="A30" s="15" t="s">
        <v>0</v>
      </c>
      <c r="B30" s="15" t="s">
        <v>42</v>
      </c>
      <c r="C30" s="30">
        <v>75</v>
      </c>
      <c r="D30" s="30">
        <v>69</v>
      </c>
      <c r="E30" s="30">
        <v>75</v>
      </c>
      <c r="F30" s="30">
        <v>97</v>
      </c>
      <c r="G30" s="30">
        <v>102</v>
      </c>
      <c r="H30" s="30">
        <v>100</v>
      </c>
      <c r="I30" s="30">
        <v>99</v>
      </c>
      <c r="J30" s="30">
        <v>107</v>
      </c>
      <c r="K30" s="30">
        <v>134</v>
      </c>
      <c r="L30" s="30">
        <v>147</v>
      </c>
      <c r="M30" s="30">
        <v>153</v>
      </c>
      <c r="N30" s="30">
        <v>174</v>
      </c>
      <c r="O30" s="30">
        <v>177</v>
      </c>
      <c r="P30" s="30">
        <v>187</v>
      </c>
      <c r="Q30" s="30">
        <v>154</v>
      </c>
      <c r="R30" s="30">
        <v>162</v>
      </c>
      <c r="S30" s="30">
        <v>169</v>
      </c>
      <c r="T30" s="30">
        <v>159</v>
      </c>
      <c r="U30" s="30">
        <v>132</v>
      </c>
      <c r="V30" s="30">
        <v>128</v>
      </c>
      <c r="W30" s="30">
        <v>131</v>
      </c>
      <c r="X30" s="30">
        <v>111</v>
      </c>
      <c r="Y30" s="30">
        <v>82</v>
      </c>
      <c r="Z30" s="30">
        <v>79</v>
      </c>
      <c r="AA30" s="30">
        <v>101</v>
      </c>
      <c r="AB30" s="30">
        <v>105</v>
      </c>
      <c r="AC30">
        <v>129</v>
      </c>
      <c r="AD30">
        <v>114</v>
      </c>
      <c r="AE30">
        <v>96</v>
      </c>
      <c r="AF30">
        <v>108</v>
      </c>
      <c r="AG30">
        <v>136</v>
      </c>
      <c r="AH30">
        <v>113</v>
      </c>
      <c r="AI30">
        <v>158</v>
      </c>
    </row>
    <row r="31" spans="1:35" x14ac:dyDescent="0.25">
      <c r="A31" s="15" t="s">
        <v>1</v>
      </c>
      <c r="B31" s="15" t="s">
        <v>42</v>
      </c>
      <c r="C31" s="30">
        <v>35</v>
      </c>
      <c r="D31" s="30">
        <v>37</v>
      </c>
      <c r="E31" s="30">
        <v>50</v>
      </c>
      <c r="F31" s="30">
        <v>42</v>
      </c>
      <c r="G31" s="30">
        <v>26</v>
      </c>
      <c r="H31" s="30">
        <v>29</v>
      </c>
      <c r="I31" s="30">
        <v>44</v>
      </c>
      <c r="J31" s="30">
        <v>33</v>
      </c>
      <c r="K31" s="30">
        <v>50</v>
      </c>
      <c r="L31" s="30">
        <v>52</v>
      </c>
      <c r="M31" s="30">
        <v>61</v>
      </c>
      <c r="N31" s="30">
        <v>63</v>
      </c>
      <c r="O31" s="30">
        <v>56</v>
      </c>
      <c r="P31" s="30">
        <v>48</v>
      </c>
      <c r="Q31" s="30">
        <v>42</v>
      </c>
      <c r="R31" s="30">
        <v>52</v>
      </c>
      <c r="S31" s="30">
        <v>66</v>
      </c>
      <c r="T31" s="30">
        <v>61</v>
      </c>
      <c r="U31" s="30">
        <v>66</v>
      </c>
      <c r="V31" s="30">
        <v>50</v>
      </c>
      <c r="W31" s="30">
        <v>64</v>
      </c>
      <c r="X31" s="30">
        <v>32</v>
      </c>
      <c r="Y31" s="30">
        <v>20</v>
      </c>
      <c r="Z31" s="30">
        <v>22</v>
      </c>
      <c r="AA31" s="30">
        <v>26</v>
      </c>
      <c r="AB31" s="30">
        <v>21</v>
      </c>
      <c r="AC31">
        <v>31</v>
      </c>
      <c r="AD31">
        <v>29</v>
      </c>
      <c r="AE31">
        <v>23</v>
      </c>
      <c r="AF31">
        <v>23</v>
      </c>
      <c r="AG31">
        <v>19</v>
      </c>
      <c r="AH31">
        <v>21</v>
      </c>
      <c r="AI31">
        <v>17</v>
      </c>
    </row>
    <row r="32" spans="1:35" x14ac:dyDescent="0.25">
      <c r="A32" s="15" t="s">
        <v>3</v>
      </c>
      <c r="B32" s="15" t="s">
        <v>42</v>
      </c>
      <c r="C32" s="30">
        <v>59</v>
      </c>
      <c r="D32" s="30">
        <v>52</v>
      </c>
      <c r="E32" s="30">
        <v>33</v>
      </c>
      <c r="F32" s="30">
        <v>57</v>
      </c>
      <c r="G32" s="30">
        <v>38</v>
      </c>
      <c r="H32" s="30">
        <v>62</v>
      </c>
      <c r="I32" s="30">
        <v>57</v>
      </c>
      <c r="J32" s="30">
        <v>43</v>
      </c>
      <c r="K32" s="30">
        <v>38</v>
      </c>
      <c r="L32" s="30">
        <v>69</v>
      </c>
      <c r="M32" s="30">
        <v>63</v>
      </c>
      <c r="N32" s="30">
        <v>55</v>
      </c>
      <c r="O32" s="30">
        <v>50</v>
      </c>
      <c r="P32" s="30">
        <v>53</v>
      </c>
      <c r="Q32" s="30">
        <v>34</v>
      </c>
      <c r="R32" s="30">
        <v>40</v>
      </c>
      <c r="S32" s="30">
        <v>50</v>
      </c>
      <c r="T32" s="30">
        <v>72</v>
      </c>
      <c r="U32" s="30">
        <v>51</v>
      </c>
      <c r="V32" s="30">
        <v>56</v>
      </c>
      <c r="W32" s="30">
        <v>22</v>
      </c>
      <c r="X32" s="30">
        <v>29</v>
      </c>
      <c r="Y32" s="30">
        <v>26</v>
      </c>
      <c r="Z32" s="30">
        <v>29</v>
      </c>
      <c r="AA32" s="30">
        <v>50</v>
      </c>
      <c r="AB32" s="30">
        <v>95</v>
      </c>
      <c r="AC32">
        <v>63</v>
      </c>
      <c r="AD32">
        <v>79</v>
      </c>
      <c r="AE32">
        <v>50</v>
      </c>
      <c r="AF32">
        <v>38</v>
      </c>
      <c r="AG32">
        <v>41</v>
      </c>
      <c r="AH32">
        <v>65</v>
      </c>
      <c r="AI32">
        <v>55</v>
      </c>
    </row>
    <row r="33" spans="1:35" x14ac:dyDescent="0.25">
      <c r="A33" s="15" t="s">
        <v>2</v>
      </c>
      <c r="B33" s="15" t="s">
        <v>42</v>
      </c>
      <c r="C33" s="30">
        <v>254</v>
      </c>
      <c r="D33" s="30">
        <v>284</v>
      </c>
      <c r="E33" s="30">
        <v>313</v>
      </c>
      <c r="F33" s="30">
        <v>340</v>
      </c>
      <c r="G33" s="30">
        <v>394</v>
      </c>
      <c r="H33" s="30">
        <v>375</v>
      </c>
      <c r="I33" s="30">
        <v>396</v>
      </c>
      <c r="J33" s="30">
        <v>419</v>
      </c>
      <c r="K33" s="30">
        <v>429</v>
      </c>
      <c r="L33" s="30">
        <v>426</v>
      </c>
      <c r="M33" s="30">
        <v>444</v>
      </c>
      <c r="N33" s="30">
        <v>506</v>
      </c>
      <c r="O33" s="30">
        <v>561</v>
      </c>
      <c r="P33" s="30">
        <v>590</v>
      </c>
      <c r="Q33" s="30">
        <v>600</v>
      </c>
      <c r="R33" s="30">
        <v>578</v>
      </c>
      <c r="S33" s="30">
        <v>560</v>
      </c>
      <c r="T33" s="30">
        <v>603</v>
      </c>
      <c r="U33" s="30">
        <v>625</v>
      </c>
      <c r="V33" s="30">
        <v>581</v>
      </c>
      <c r="W33" s="30">
        <v>556</v>
      </c>
      <c r="X33" s="30">
        <v>479</v>
      </c>
      <c r="Y33" s="30">
        <v>414</v>
      </c>
      <c r="Z33" s="30">
        <v>330</v>
      </c>
      <c r="AA33" s="30">
        <v>275</v>
      </c>
      <c r="AB33" s="30">
        <v>312</v>
      </c>
      <c r="AC33">
        <v>373</v>
      </c>
      <c r="AD33">
        <v>417</v>
      </c>
      <c r="AE33">
        <v>425</v>
      </c>
      <c r="AF33">
        <v>388</v>
      </c>
      <c r="AG33">
        <v>392</v>
      </c>
      <c r="AH33">
        <v>403</v>
      </c>
      <c r="AI33">
        <v>433</v>
      </c>
    </row>
    <row r="34" spans="1:35" x14ac:dyDescent="0.25">
      <c r="A34" s="15" t="s">
        <v>32</v>
      </c>
      <c r="B34" s="15" t="s">
        <v>42</v>
      </c>
      <c r="C34" s="31">
        <v>2.835355932203389</v>
      </c>
      <c r="D34" s="31">
        <v>2.7711346153846148</v>
      </c>
      <c r="E34" s="31">
        <v>2.9149393939393939</v>
      </c>
      <c r="F34" s="31">
        <v>2.9343508771929829</v>
      </c>
      <c r="G34" s="31">
        <v>2.9863684210526316</v>
      </c>
      <c r="H34" s="31">
        <v>2.9841129032258071</v>
      </c>
      <c r="I34" s="31">
        <v>2.9152456140350878</v>
      </c>
      <c r="J34" s="31">
        <v>2.91560465116279</v>
      </c>
      <c r="K34" s="31">
        <v>3.0496842105263156</v>
      </c>
      <c r="L34" s="31">
        <v>2.9817391304347822</v>
      </c>
      <c r="M34" s="31">
        <v>3.0979841269841266</v>
      </c>
      <c r="N34" s="31">
        <v>3.1694181818181808</v>
      </c>
      <c r="O34" s="31">
        <v>3.1441799999999982</v>
      </c>
      <c r="P34" s="31">
        <v>3.0862641509433968</v>
      </c>
      <c r="Q34" s="31">
        <v>3.0819999999999999</v>
      </c>
      <c r="R34" s="31">
        <v>3.0109749999999997</v>
      </c>
      <c r="S34" s="31">
        <v>3.1407600000000002</v>
      </c>
      <c r="T34" s="31">
        <v>3.0966111111111103</v>
      </c>
      <c r="U34" s="31">
        <v>3.1104509803921569</v>
      </c>
      <c r="V34" s="31">
        <v>3.0026607142857147</v>
      </c>
      <c r="W34" s="31">
        <v>3.0845000000000002</v>
      </c>
      <c r="X34" s="31">
        <v>3.1657931034482756</v>
      </c>
      <c r="Y34" s="31">
        <v>2.8703461538461501</v>
      </c>
      <c r="Z34" s="31">
        <v>2.9086206896551698</v>
      </c>
      <c r="AA34" s="31">
        <v>2.87052</v>
      </c>
      <c r="AB34" s="31">
        <v>2.7804000000000002</v>
      </c>
      <c r="AC34">
        <v>2.9398888890000001</v>
      </c>
      <c r="AD34">
        <v>2.928886075949368</v>
      </c>
      <c r="AE34">
        <v>3.0505399999999998</v>
      </c>
      <c r="AF34">
        <v>3.3550789473684222</v>
      </c>
      <c r="AG34">
        <v>3.3211463414634141</v>
      </c>
      <c r="AH34">
        <v>3.2786307692307699</v>
      </c>
      <c r="AI34">
        <v>3.4752545454545452</v>
      </c>
    </row>
    <row r="35" spans="1:35" x14ac:dyDescent="0.25">
      <c r="A35" s="15" t="s">
        <v>0</v>
      </c>
      <c r="B35" s="15" t="s">
        <v>51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v>37</v>
      </c>
      <c r="S35" s="30">
        <v>46</v>
      </c>
      <c r="T35" s="30">
        <v>28</v>
      </c>
      <c r="U35" s="30">
        <v>23</v>
      </c>
      <c r="V35" s="30">
        <v>15</v>
      </c>
      <c r="W35" s="30">
        <v>26</v>
      </c>
      <c r="X35" s="30">
        <v>103</v>
      </c>
      <c r="Y35" s="30">
        <v>92</v>
      </c>
      <c r="Z35" s="30">
        <v>106</v>
      </c>
      <c r="AA35" s="30">
        <v>215</v>
      </c>
      <c r="AB35" s="30">
        <v>246</v>
      </c>
      <c r="AC35">
        <v>303</v>
      </c>
      <c r="AD35">
        <v>321</v>
      </c>
      <c r="AE35">
        <v>341</v>
      </c>
      <c r="AF35">
        <v>271</v>
      </c>
      <c r="AG35">
        <v>300</v>
      </c>
      <c r="AH35">
        <v>324</v>
      </c>
      <c r="AI35">
        <v>390</v>
      </c>
    </row>
    <row r="36" spans="1:35" x14ac:dyDescent="0.25">
      <c r="A36" s="15" t="s">
        <v>1</v>
      </c>
      <c r="B36" s="15" t="s">
        <v>51</v>
      </c>
      <c r="C36" s="30">
        <v>9</v>
      </c>
      <c r="D36" s="30">
        <v>7</v>
      </c>
      <c r="E36" s="30">
        <v>6</v>
      </c>
      <c r="F36" s="30">
        <v>4</v>
      </c>
      <c r="G36" s="30">
        <v>2</v>
      </c>
      <c r="H36" s="30">
        <v>5</v>
      </c>
      <c r="I36" s="30">
        <v>5</v>
      </c>
      <c r="J36" s="30">
        <v>9</v>
      </c>
      <c r="K36" s="30">
        <v>4</v>
      </c>
      <c r="L36" s="30">
        <v>8</v>
      </c>
      <c r="M36" s="30">
        <v>11</v>
      </c>
      <c r="N36" s="30">
        <v>15</v>
      </c>
      <c r="O36" s="30">
        <v>10</v>
      </c>
      <c r="P36" s="30">
        <v>14</v>
      </c>
      <c r="Q36" s="30">
        <v>12</v>
      </c>
      <c r="R36" s="30">
        <v>5</v>
      </c>
      <c r="S36" s="30">
        <v>6</v>
      </c>
      <c r="T36" s="30">
        <v>11</v>
      </c>
      <c r="U36" s="30">
        <v>14</v>
      </c>
      <c r="V36" s="30">
        <v>17</v>
      </c>
      <c r="W36" s="30">
        <v>21</v>
      </c>
      <c r="X36" s="30">
        <v>31</v>
      </c>
      <c r="Y36" s="30">
        <v>24</v>
      </c>
      <c r="Z36" s="30">
        <v>14</v>
      </c>
      <c r="AA36" s="30">
        <v>28</v>
      </c>
      <c r="AB36" s="30">
        <v>42</v>
      </c>
      <c r="AC36">
        <v>64</v>
      </c>
      <c r="AD36">
        <v>70</v>
      </c>
      <c r="AE36">
        <v>60</v>
      </c>
      <c r="AF36">
        <v>54</v>
      </c>
      <c r="AG36">
        <v>71</v>
      </c>
      <c r="AH36">
        <v>60</v>
      </c>
      <c r="AI36">
        <v>59</v>
      </c>
    </row>
    <row r="37" spans="1:35" x14ac:dyDescent="0.25">
      <c r="A37" s="15" t="s">
        <v>3</v>
      </c>
      <c r="B37" s="15" t="s">
        <v>51</v>
      </c>
      <c r="C37" s="30">
        <v>154</v>
      </c>
      <c r="D37" s="30">
        <v>196</v>
      </c>
      <c r="E37" s="30">
        <v>170</v>
      </c>
      <c r="F37" s="30">
        <v>167</v>
      </c>
      <c r="G37" s="30">
        <v>199</v>
      </c>
      <c r="H37" s="30">
        <v>201</v>
      </c>
      <c r="I37" s="30">
        <v>190</v>
      </c>
      <c r="J37" s="30">
        <v>218</v>
      </c>
      <c r="K37" s="30">
        <v>229</v>
      </c>
      <c r="L37" s="30">
        <v>348</v>
      </c>
      <c r="M37" s="30">
        <v>244</v>
      </c>
      <c r="N37" s="30">
        <v>260</v>
      </c>
      <c r="O37" s="30">
        <v>230</v>
      </c>
      <c r="P37" s="30">
        <v>234</v>
      </c>
      <c r="Q37" s="30">
        <v>244</v>
      </c>
      <c r="R37" s="30">
        <v>251</v>
      </c>
      <c r="S37" s="30">
        <v>234</v>
      </c>
      <c r="T37" s="30">
        <v>217</v>
      </c>
      <c r="U37" s="30">
        <v>255</v>
      </c>
      <c r="V37" s="30">
        <v>241</v>
      </c>
      <c r="W37" s="30">
        <v>236</v>
      </c>
      <c r="X37" s="30">
        <v>243</v>
      </c>
      <c r="Y37" s="30">
        <v>122</v>
      </c>
      <c r="Z37" s="30">
        <v>175</v>
      </c>
      <c r="AA37" s="30">
        <v>150</v>
      </c>
      <c r="AB37" s="30">
        <v>342</v>
      </c>
      <c r="AC37">
        <v>382</v>
      </c>
      <c r="AD37">
        <v>589</v>
      </c>
      <c r="AE37">
        <v>492</v>
      </c>
      <c r="AF37">
        <v>478</v>
      </c>
      <c r="AG37">
        <v>500</v>
      </c>
      <c r="AH37">
        <v>429</v>
      </c>
      <c r="AI37">
        <v>609</v>
      </c>
    </row>
    <row r="38" spans="1:35" x14ac:dyDescent="0.25">
      <c r="A38" s="15" t="s">
        <v>2</v>
      </c>
      <c r="B38" s="15" t="s">
        <v>51</v>
      </c>
      <c r="C38" s="30">
        <v>198</v>
      </c>
      <c r="D38" s="30">
        <v>173</v>
      </c>
      <c r="E38" s="30">
        <v>187</v>
      </c>
      <c r="F38" s="30">
        <v>173</v>
      </c>
      <c r="G38" s="30">
        <v>157</v>
      </c>
      <c r="H38" s="30">
        <v>177</v>
      </c>
      <c r="I38" s="30">
        <v>191</v>
      </c>
      <c r="J38" s="30">
        <v>170</v>
      </c>
      <c r="K38" s="30">
        <v>165</v>
      </c>
      <c r="L38" s="30">
        <v>178</v>
      </c>
      <c r="M38" s="30">
        <v>318</v>
      </c>
      <c r="N38" s="30">
        <v>325</v>
      </c>
      <c r="O38" s="30">
        <v>337</v>
      </c>
      <c r="P38" s="30">
        <v>313</v>
      </c>
      <c r="Q38" s="30">
        <v>294</v>
      </c>
      <c r="R38" s="30">
        <v>311</v>
      </c>
      <c r="S38" s="30">
        <v>314</v>
      </c>
      <c r="T38" s="30">
        <v>356</v>
      </c>
      <c r="U38" s="30">
        <v>346</v>
      </c>
      <c r="V38" s="30">
        <v>380</v>
      </c>
      <c r="W38" s="30">
        <v>365</v>
      </c>
      <c r="X38" s="30">
        <v>370</v>
      </c>
      <c r="Y38" s="30">
        <v>420</v>
      </c>
      <c r="Z38" s="30">
        <v>431</v>
      </c>
      <c r="AA38" s="30">
        <v>101</v>
      </c>
      <c r="AB38" s="30">
        <v>1037</v>
      </c>
      <c r="AC38">
        <v>1048</v>
      </c>
      <c r="AD38">
        <v>974</v>
      </c>
      <c r="AE38">
        <v>1241</v>
      </c>
      <c r="AF38">
        <v>1309</v>
      </c>
      <c r="AG38">
        <v>1351</v>
      </c>
      <c r="AH38">
        <v>1393</v>
      </c>
      <c r="AI38">
        <v>1318</v>
      </c>
    </row>
    <row r="39" spans="1:35" x14ac:dyDescent="0.25">
      <c r="A39" s="15" t="s">
        <v>32</v>
      </c>
      <c r="B39" s="15" t="s">
        <v>51</v>
      </c>
      <c r="C39" s="31">
        <v>3.1600389610389605</v>
      </c>
      <c r="D39" s="31">
        <v>3.1420765306122438</v>
      </c>
      <c r="E39" s="31">
        <v>3.2096058823529385</v>
      </c>
      <c r="F39" s="31">
        <v>3.1553233532934142</v>
      </c>
      <c r="G39" s="31">
        <v>3.0750150753768839</v>
      </c>
      <c r="H39" s="31">
        <v>3.0992736318407954</v>
      </c>
      <c r="I39" s="31">
        <v>3.08492631578947</v>
      </c>
      <c r="J39" s="31">
        <v>3.110146788990825</v>
      </c>
      <c r="K39" s="31">
        <v>3.1645764192139718</v>
      </c>
      <c r="L39" s="31">
        <v>3.1768965517241359</v>
      </c>
      <c r="M39" s="31">
        <v>3.258844262295082</v>
      </c>
      <c r="N39" s="31">
        <v>3.3113076923076945</v>
      </c>
      <c r="O39" s="31">
        <v>3.3066000000000013</v>
      </c>
      <c r="P39" s="31">
        <v>3.3508119658119639</v>
      </c>
      <c r="Q39" s="31">
        <v>3.3503032786885281</v>
      </c>
      <c r="R39" s="31">
        <v>3.2721035856573693</v>
      </c>
      <c r="S39" s="31">
        <v>3.2876623931623907</v>
      </c>
      <c r="T39" s="31">
        <v>3.2606774193548365</v>
      </c>
      <c r="U39" s="31">
        <v>3.2172117647058824</v>
      </c>
      <c r="V39" s="31">
        <v>3.1923526970954352</v>
      </c>
      <c r="W39" s="31">
        <v>3.18015254237288</v>
      </c>
      <c r="X39" s="31">
        <v>3.003131687242798</v>
      </c>
      <c r="Y39" s="31">
        <v>3.1246475409836099</v>
      </c>
      <c r="Z39" s="31">
        <v>3.0904857142857098</v>
      </c>
      <c r="AA39" s="31">
        <v>2.9783171449595298</v>
      </c>
      <c r="AB39" s="31">
        <v>3.1038742689999999</v>
      </c>
      <c r="AC39">
        <v>3.0649921469999999</v>
      </c>
      <c r="AD39">
        <v>3.0750373514431257</v>
      </c>
      <c r="AE39">
        <v>3.0665325203252012</v>
      </c>
      <c r="AF39">
        <v>3.1227133891213379</v>
      </c>
      <c r="AG39">
        <v>3.1292179999999963</v>
      </c>
      <c r="AH39">
        <v>3.1261724941724935</v>
      </c>
      <c r="AI39">
        <v>3.08227750410509</v>
      </c>
    </row>
    <row r="40" spans="1:35" x14ac:dyDescent="0.25">
      <c r="A40" s="15" t="s">
        <v>0</v>
      </c>
      <c r="B40" s="15" t="s">
        <v>43</v>
      </c>
      <c r="C40" s="30">
        <v>50</v>
      </c>
      <c r="D40" s="30">
        <v>62</v>
      </c>
      <c r="E40" s="30">
        <v>48</v>
      </c>
      <c r="F40" s="30">
        <v>54</v>
      </c>
      <c r="G40" s="30">
        <v>60</v>
      </c>
      <c r="H40" s="30">
        <v>80</v>
      </c>
      <c r="I40" s="30">
        <v>80</v>
      </c>
      <c r="J40" s="30">
        <v>58</v>
      </c>
      <c r="K40" s="30">
        <v>73</v>
      </c>
      <c r="L40" s="30">
        <v>59</v>
      </c>
      <c r="M40" s="30">
        <v>44</v>
      </c>
      <c r="N40" s="30">
        <v>63</v>
      </c>
      <c r="O40" s="30">
        <v>78</v>
      </c>
      <c r="P40" s="30">
        <v>49</v>
      </c>
      <c r="Q40" s="30">
        <v>52</v>
      </c>
      <c r="R40" s="30">
        <v>83</v>
      </c>
      <c r="S40" s="30">
        <v>52</v>
      </c>
      <c r="T40" s="30">
        <v>54</v>
      </c>
      <c r="U40" s="30">
        <v>50</v>
      </c>
      <c r="V40" s="30">
        <v>56</v>
      </c>
      <c r="W40" s="30">
        <v>60</v>
      </c>
      <c r="X40" s="30">
        <v>62</v>
      </c>
      <c r="Y40" s="30">
        <v>67</v>
      </c>
      <c r="Z40" s="30">
        <v>53</v>
      </c>
      <c r="AA40" s="30">
        <v>77</v>
      </c>
      <c r="AB40" s="30">
        <v>59</v>
      </c>
      <c r="AC40">
        <v>53</v>
      </c>
      <c r="AD40">
        <v>75</v>
      </c>
      <c r="AE40">
        <v>77</v>
      </c>
      <c r="AF40">
        <v>75</v>
      </c>
      <c r="AG40">
        <v>72</v>
      </c>
      <c r="AH40">
        <v>57</v>
      </c>
      <c r="AI40">
        <v>42</v>
      </c>
    </row>
    <row r="41" spans="1:35" x14ac:dyDescent="0.25">
      <c r="A41" s="15" t="s">
        <v>1</v>
      </c>
      <c r="B41" s="15" t="s">
        <v>43</v>
      </c>
      <c r="C41" s="30">
        <v>28</v>
      </c>
      <c r="D41" s="30">
        <v>23</v>
      </c>
      <c r="E41" s="30">
        <v>23</v>
      </c>
      <c r="F41" s="30">
        <v>17</v>
      </c>
      <c r="G41" s="30">
        <v>17</v>
      </c>
      <c r="H41" s="30">
        <v>12</v>
      </c>
      <c r="I41" s="30">
        <v>9</v>
      </c>
      <c r="J41" s="30">
        <v>13</v>
      </c>
      <c r="K41" s="30">
        <v>15</v>
      </c>
      <c r="L41" s="30">
        <v>17</v>
      </c>
      <c r="M41" s="30">
        <v>18</v>
      </c>
      <c r="N41" s="30">
        <v>11</v>
      </c>
      <c r="O41" s="30">
        <v>12</v>
      </c>
      <c r="P41" s="30">
        <v>11</v>
      </c>
      <c r="Q41" s="30">
        <v>11</v>
      </c>
      <c r="R41" s="30">
        <v>13</v>
      </c>
      <c r="S41" s="30">
        <v>10</v>
      </c>
      <c r="T41" s="30">
        <v>8</v>
      </c>
      <c r="U41" s="30">
        <v>15</v>
      </c>
      <c r="V41" s="30">
        <v>6</v>
      </c>
      <c r="W41" s="30">
        <v>11</v>
      </c>
      <c r="X41" s="30">
        <v>7</v>
      </c>
      <c r="Y41" s="30">
        <v>14</v>
      </c>
      <c r="Z41" s="30">
        <v>5</v>
      </c>
      <c r="AA41" s="30">
        <v>5</v>
      </c>
      <c r="AB41" s="30">
        <v>4</v>
      </c>
      <c r="AC41">
        <v>5</v>
      </c>
      <c r="AD41">
        <v>7</v>
      </c>
      <c r="AE41">
        <v>10</v>
      </c>
      <c r="AF41">
        <v>7</v>
      </c>
      <c r="AG41">
        <v>6</v>
      </c>
      <c r="AH41">
        <v>3</v>
      </c>
      <c r="AI41">
        <v>5</v>
      </c>
    </row>
    <row r="42" spans="1:35" x14ac:dyDescent="0.25">
      <c r="A42" s="15" t="s">
        <v>3</v>
      </c>
      <c r="B42" s="15" t="s">
        <v>43</v>
      </c>
      <c r="C42" s="30">
        <v>5</v>
      </c>
      <c r="D42" s="30">
        <v>10</v>
      </c>
      <c r="E42" s="30">
        <v>13</v>
      </c>
      <c r="F42" s="30">
        <v>10</v>
      </c>
      <c r="G42" s="30">
        <v>5</v>
      </c>
      <c r="H42" s="30">
        <v>41</v>
      </c>
      <c r="I42" s="30">
        <v>19</v>
      </c>
      <c r="J42" s="30">
        <v>10</v>
      </c>
      <c r="K42" s="30">
        <v>10</v>
      </c>
      <c r="L42" s="30">
        <v>12</v>
      </c>
      <c r="M42" s="30">
        <v>13</v>
      </c>
      <c r="N42" s="30">
        <v>14</v>
      </c>
      <c r="O42" s="30">
        <v>9</v>
      </c>
      <c r="P42" s="30">
        <v>7</v>
      </c>
      <c r="Q42" s="30">
        <v>8</v>
      </c>
      <c r="R42" s="30">
        <v>11</v>
      </c>
      <c r="S42" s="30">
        <v>14</v>
      </c>
      <c r="T42" s="30">
        <v>9</v>
      </c>
      <c r="U42" s="30">
        <v>12</v>
      </c>
      <c r="V42" s="30">
        <v>10</v>
      </c>
      <c r="W42" s="30">
        <v>8</v>
      </c>
      <c r="X42" s="30">
        <v>8</v>
      </c>
      <c r="Y42" s="30">
        <v>10</v>
      </c>
      <c r="Z42" s="30">
        <v>8</v>
      </c>
      <c r="AA42" s="30">
        <v>11</v>
      </c>
      <c r="AB42" s="30">
        <v>8</v>
      </c>
      <c r="AC42">
        <v>7</v>
      </c>
      <c r="AD42">
        <v>8</v>
      </c>
      <c r="AE42">
        <v>8</v>
      </c>
      <c r="AF42">
        <v>8</v>
      </c>
      <c r="AG42">
        <v>5</v>
      </c>
      <c r="AH42">
        <v>8</v>
      </c>
      <c r="AI42">
        <v>8</v>
      </c>
    </row>
    <row r="43" spans="1:35" x14ac:dyDescent="0.25">
      <c r="A43" s="15" t="s">
        <v>2</v>
      </c>
      <c r="B43" s="15" t="s">
        <v>43</v>
      </c>
      <c r="C43" s="30">
        <v>186</v>
      </c>
      <c r="D43" s="30">
        <v>179</v>
      </c>
      <c r="E43" s="30">
        <v>174</v>
      </c>
      <c r="F43" s="30">
        <v>161</v>
      </c>
      <c r="G43" s="30">
        <v>150</v>
      </c>
      <c r="H43" s="30">
        <v>162</v>
      </c>
      <c r="I43" s="30">
        <v>223</v>
      </c>
      <c r="J43" s="30">
        <v>223</v>
      </c>
      <c r="K43" s="30">
        <v>200</v>
      </c>
      <c r="L43" s="30">
        <v>203</v>
      </c>
      <c r="M43" s="30">
        <v>198</v>
      </c>
      <c r="N43" s="30">
        <v>184</v>
      </c>
      <c r="O43" s="30">
        <v>188</v>
      </c>
      <c r="P43" s="30">
        <v>209</v>
      </c>
      <c r="Q43" s="30">
        <v>193</v>
      </c>
      <c r="R43" s="30">
        <v>186</v>
      </c>
      <c r="S43" s="30">
        <v>192</v>
      </c>
      <c r="T43" s="30">
        <v>184</v>
      </c>
      <c r="U43" s="30">
        <v>190</v>
      </c>
      <c r="V43" s="30">
        <v>179</v>
      </c>
      <c r="W43" s="30">
        <v>168</v>
      </c>
      <c r="X43" s="30">
        <v>172</v>
      </c>
      <c r="Y43" s="30">
        <v>188</v>
      </c>
      <c r="Z43" s="30">
        <v>200</v>
      </c>
      <c r="AA43" s="30">
        <v>183</v>
      </c>
      <c r="AB43" s="30">
        <v>192</v>
      </c>
      <c r="AC43">
        <v>180</v>
      </c>
      <c r="AD43">
        <v>166</v>
      </c>
      <c r="AE43">
        <v>171</v>
      </c>
      <c r="AF43">
        <v>207</v>
      </c>
      <c r="AG43">
        <v>203</v>
      </c>
      <c r="AH43">
        <v>203</v>
      </c>
      <c r="AI43">
        <v>186</v>
      </c>
    </row>
    <row r="44" spans="1:35" s="37" customFormat="1" x14ac:dyDescent="0.25">
      <c r="A44" s="36" t="s">
        <v>32</v>
      </c>
      <c r="B44" s="36" t="s">
        <v>43</v>
      </c>
      <c r="C44" s="32">
        <v>2.8699999999999997</v>
      </c>
      <c r="D44" s="32">
        <v>3.1440999999999995</v>
      </c>
      <c r="E44" s="32">
        <v>2.9523846153846147</v>
      </c>
      <c r="F44" s="32">
        <v>3.2892000000000001</v>
      </c>
      <c r="G44" s="32">
        <v>3.6227999999999994</v>
      </c>
      <c r="H44" s="32">
        <v>3.2542926829268288</v>
      </c>
      <c r="I44" s="32">
        <v>3.070263157894737</v>
      </c>
      <c r="J44" s="32">
        <v>2.9719999999999995</v>
      </c>
      <c r="K44" s="32">
        <v>3.1021999999999994</v>
      </c>
      <c r="L44" s="32">
        <v>3.4006666666666661</v>
      </c>
      <c r="M44" s="32">
        <v>3.2613846153846149</v>
      </c>
      <c r="N44" s="32">
        <v>3.0994999999999999</v>
      </c>
      <c r="O44" s="32">
        <v>3.1185555555555555</v>
      </c>
      <c r="P44" s="32">
        <v>3.6785714285714284</v>
      </c>
      <c r="Q44" s="32">
        <v>3.1629999999999994</v>
      </c>
      <c r="R44" s="32">
        <v>3.4638181818181817</v>
      </c>
      <c r="S44" s="32">
        <v>3.3325</v>
      </c>
      <c r="T44" s="32">
        <v>3.133777777777778</v>
      </c>
      <c r="U44" s="32">
        <v>3.3894166666666661</v>
      </c>
      <c r="V44" s="32">
        <v>3.3332999999999999</v>
      </c>
      <c r="W44" s="32">
        <v>3.1058750000000002</v>
      </c>
      <c r="X44" s="32">
        <v>3.2308750000000002</v>
      </c>
      <c r="Y44" s="32">
        <v>2.9373999999999998</v>
      </c>
      <c r="Z44" s="32">
        <v>3.181</v>
      </c>
      <c r="AA44" s="32">
        <v>3.1940909090909102</v>
      </c>
      <c r="AB44" s="32">
        <v>3.4448750000000001</v>
      </c>
      <c r="AC44" s="37">
        <v>3.5034285710000002</v>
      </c>
      <c r="AD44" s="37">
        <v>3.5277500000000002</v>
      </c>
      <c r="AE44" s="37">
        <v>3.3372499999999996</v>
      </c>
      <c r="AF44" s="37">
        <v>3.2197500000000003</v>
      </c>
      <c r="AG44" s="37">
        <v>3.3929999999999998</v>
      </c>
      <c r="AH44" s="37">
        <v>3.4697500000000003</v>
      </c>
      <c r="AI44" s="37">
        <v>3.6453750000000005</v>
      </c>
    </row>
    <row r="45" spans="1:35" x14ac:dyDescent="0.25">
      <c r="A45" s="35" t="s">
        <v>0</v>
      </c>
      <c r="B45" s="35" t="s">
        <v>12</v>
      </c>
      <c r="C45" s="30">
        <f>+C40+C35+C30+C25+C20+C10+C5</f>
        <v>3444</v>
      </c>
      <c r="D45" s="30">
        <f t="shared" ref="D45:L45" si="0">+D40+D35+D30+D25+D20+D10+D5</f>
        <v>3604</v>
      </c>
      <c r="E45" s="30">
        <f t="shared" si="0"/>
        <v>3436</v>
      </c>
      <c r="F45" s="30">
        <f t="shared" si="0"/>
        <v>3603</v>
      </c>
      <c r="G45" s="30">
        <f t="shared" si="0"/>
        <v>4182</v>
      </c>
      <c r="H45" s="30">
        <f t="shared" si="0"/>
        <v>3952</v>
      </c>
      <c r="I45" s="30">
        <f t="shared" si="0"/>
        <v>4248</v>
      </c>
      <c r="J45" s="30">
        <f t="shared" si="0"/>
        <v>4281</v>
      </c>
      <c r="K45" s="30">
        <f t="shared" si="0"/>
        <v>4566</v>
      </c>
      <c r="L45" s="30">
        <f t="shared" si="0"/>
        <v>5095</v>
      </c>
      <c r="M45" s="30">
        <f t="shared" ref="M45:AD45" si="1">+M40+M35+M30+M25+M20+M10+M5</f>
        <v>4982</v>
      </c>
      <c r="N45" s="30">
        <f t="shared" si="1"/>
        <v>5391</v>
      </c>
      <c r="O45" s="30">
        <f t="shared" si="1"/>
        <v>5571</v>
      </c>
      <c r="P45" s="30">
        <f t="shared" si="1"/>
        <v>5138</v>
      </c>
      <c r="Q45" s="30">
        <f t="shared" si="1"/>
        <v>5007</v>
      </c>
      <c r="R45" s="30">
        <f t="shared" si="1"/>
        <v>5617</v>
      </c>
      <c r="S45" s="30">
        <f t="shared" si="1"/>
        <v>5555</v>
      </c>
      <c r="T45" s="30">
        <f t="shared" si="1"/>
        <v>5833</v>
      </c>
      <c r="U45" s="30">
        <f t="shared" si="1"/>
        <v>5519</v>
      </c>
      <c r="V45" s="30">
        <f t="shared" si="1"/>
        <v>5160</v>
      </c>
      <c r="W45" s="30">
        <f t="shared" si="1"/>
        <v>5663</v>
      </c>
      <c r="X45" s="30">
        <f t="shared" si="1"/>
        <v>5469</v>
      </c>
      <c r="Y45" s="30">
        <f t="shared" si="1"/>
        <v>5844</v>
      </c>
      <c r="Z45" s="30">
        <f t="shared" si="1"/>
        <v>5869</v>
      </c>
      <c r="AA45" s="30">
        <f t="shared" si="1"/>
        <v>6208</v>
      </c>
      <c r="AB45" s="30">
        <f t="shared" si="1"/>
        <v>6439</v>
      </c>
      <c r="AC45" s="30">
        <f t="shared" si="1"/>
        <v>6570</v>
      </c>
      <c r="AD45" s="30">
        <f t="shared" si="1"/>
        <v>6701</v>
      </c>
      <c r="AE45" s="30">
        <f t="shared" ref="AE45:AI48" si="2">+AE40+AE35+AE30+AE25+AE20+AE15+AE10+AE5</f>
        <v>7113</v>
      </c>
      <c r="AF45" s="30">
        <f t="shared" ref="AF45:AH45" si="3">+AF40+AF35+AF30+AF25+AF20+AF15+AF10+AF5</f>
        <v>6326</v>
      </c>
      <c r="AG45" s="30">
        <f t="shared" si="3"/>
        <v>6783</v>
      </c>
      <c r="AH45" s="30">
        <f t="shared" si="3"/>
        <v>7106</v>
      </c>
      <c r="AI45" s="30">
        <f t="shared" si="2"/>
        <v>7546</v>
      </c>
    </row>
    <row r="46" spans="1:35" x14ac:dyDescent="0.25">
      <c r="A46" t="s">
        <v>1</v>
      </c>
      <c r="B46" t="s">
        <v>12</v>
      </c>
      <c r="C46" s="30">
        <f t="shared" ref="C46:L46" si="4">+C41+C36+C31+C26+C21+C11+C6</f>
        <v>1759</v>
      </c>
      <c r="D46" s="30">
        <f t="shared" si="4"/>
        <v>1455</v>
      </c>
      <c r="E46" s="30">
        <f t="shared" si="4"/>
        <v>1755</v>
      </c>
      <c r="F46" s="30">
        <f t="shared" si="4"/>
        <v>1720</v>
      </c>
      <c r="G46" s="30">
        <f t="shared" si="4"/>
        <v>1431</v>
      </c>
      <c r="H46" s="30">
        <f t="shared" si="4"/>
        <v>1459</v>
      </c>
      <c r="I46" s="30">
        <f t="shared" si="4"/>
        <v>1491</v>
      </c>
      <c r="J46" s="30">
        <f t="shared" si="4"/>
        <v>1326</v>
      </c>
      <c r="K46" s="30">
        <f t="shared" si="4"/>
        <v>1436</v>
      </c>
      <c r="L46" s="30">
        <f t="shared" si="4"/>
        <v>1350</v>
      </c>
      <c r="M46" s="30">
        <f t="shared" ref="M46:AD46" si="5">+M41+M36+M31+M26+M21+M11+M6</f>
        <v>1386</v>
      </c>
      <c r="N46" s="30">
        <f t="shared" si="5"/>
        <v>1435</v>
      </c>
      <c r="O46" s="30">
        <f t="shared" si="5"/>
        <v>1474</v>
      </c>
      <c r="P46" s="30">
        <f t="shared" si="5"/>
        <v>1433</v>
      </c>
      <c r="Q46" s="30">
        <f t="shared" si="5"/>
        <v>1301</v>
      </c>
      <c r="R46" s="30">
        <f t="shared" si="5"/>
        <v>1241</v>
      </c>
      <c r="S46" s="30">
        <f t="shared" si="5"/>
        <v>1297</v>
      </c>
      <c r="T46" s="30">
        <f t="shared" si="5"/>
        <v>1318</v>
      </c>
      <c r="U46" s="30">
        <f t="shared" si="5"/>
        <v>1358</v>
      </c>
      <c r="V46" s="30">
        <f t="shared" si="5"/>
        <v>1167</v>
      </c>
      <c r="W46" s="30">
        <f t="shared" si="5"/>
        <v>1300</v>
      </c>
      <c r="X46" s="30">
        <f t="shared" si="5"/>
        <v>1195</v>
      </c>
      <c r="Y46" s="30">
        <f t="shared" si="5"/>
        <v>1292</v>
      </c>
      <c r="Z46" s="30">
        <f t="shared" si="5"/>
        <v>1312</v>
      </c>
      <c r="AA46" s="30">
        <f t="shared" si="5"/>
        <v>1119</v>
      </c>
      <c r="AB46" s="30">
        <f t="shared" si="5"/>
        <v>1203</v>
      </c>
      <c r="AC46" s="30">
        <f t="shared" si="5"/>
        <v>1440</v>
      </c>
      <c r="AD46" s="30">
        <f t="shared" si="5"/>
        <v>1622</v>
      </c>
      <c r="AE46" s="30">
        <f t="shared" si="2"/>
        <v>1555</v>
      </c>
      <c r="AF46" s="30">
        <f t="shared" ref="AF46:AH46" si="6">+AF41+AF36+AF31+AF26+AF21+AF16+AF11+AF6</f>
        <v>1409</v>
      </c>
      <c r="AG46" s="30">
        <f t="shared" si="6"/>
        <v>1548</v>
      </c>
      <c r="AH46" s="30">
        <f t="shared" si="6"/>
        <v>1418</v>
      </c>
      <c r="AI46" s="30">
        <f t="shared" si="2"/>
        <v>1518</v>
      </c>
    </row>
    <row r="47" spans="1:35" x14ac:dyDescent="0.25">
      <c r="A47" t="s">
        <v>3</v>
      </c>
      <c r="B47" t="s">
        <v>12</v>
      </c>
      <c r="C47" s="30">
        <f t="shared" ref="C47:L47" si="7">+C42+C37+C32+C27+C22+C12+C7</f>
        <v>761</v>
      </c>
      <c r="D47" s="30">
        <f t="shared" si="7"/>
        <v>862</v>
      </c>
      <c r="E47" s="30">
        <f t="shared" si="7"/>
        <v>722</v>
      </c>
      <c r="F47" s="30">
        <f t="shared" si="7"/>
        <v>774</v>
      </c>
      <c r="G47" s="30">
        <f t="shared" si="7"/>
        <v>687</v>
      </c>
      <c r="H47" s="30">
        <f t="shared" si="7"/>
        <v>820</v>
      </c>
      <c r="I47" s="30">
        <f t="shared" si="7"/>
        <v>841</v>
      </c>
      <c r="J47" s="30">
        <f t="shared" si="7"/>
        <v>880</v>
      </c>
      <c r="K47" s="30">
        <f t="shared" si="7"/>
        <v>857</v>
      </c>
      <c r="L47" s="30">
        <f t="shared" si="7"/>
        <v>936</v>
      </c>
      <c r="M47" s="30">
        <f t="shared" ref="M47:AD47" si="8">+M42+M37+M32+M27+M22+M12+M7</f>
        <v>810</v>
      </c>
      <c r="N47" s="30">
        <f t="shared" si="8"/>
        <v>935</v>
      </c>
      <c r="O47" s="30">
        <f t="shared" si="8"/>
        <v>830</v>
      </c>
      <c r="P47" s="30">
        <f t="shared" si="8"/>
        <v>831</v>
      </c>
      <c r="Q47" s="30">
        <f t="shared" si="8"/>
        <v>843</v>
      </c>
      <c r="R47" s="30">
        <f t="shared" si="8"/>
        <v>825</v>
      </c>
      <c r="S47" s="30">
        <f t="shared" si="8"/>
        <v>774</v>
      </c>
      <c r="T47" s="30">
        <f t="shared" si="8"/>
        <v>785</v>
      </c>
      <c r="U47" s="30">
        <f t="shared" si="8"/>
        <v>802</v>
      </c>
      <c r="V47" s="30">
        <f t="shared" si="8"/>
        <v>820</v>
      </c>
      <c r="W47" s="30">
        <f t="shared" si="8"/>
        <v>843</v>
      </c>
      <c r="X47" s="30">
        <f t="shared" si="8"/>
        <v>845</v>
      </c>
      <c r="Y47" s="30">
        <f t="shared" si="8"/>
        <v>783</v>
      </c>
      <c r="Z47" s="30">
        <f t="shared" si="8"/>
        <v>875</v>
      </c>
      <c r="AA47" s="30">
        <f t="shared" si="8"/>
        <v>936</v>
      </c>
      <c r="AB47" s="30">
        <f t="shared" si="8"/>
        <v>1320</v>
      </c>
      <c r="AC47" s="30">
        <f t="shared" si="8"/>
        <v>1421</v>
      </c>
      <c r="AD47" s="30">
        <f t="shared" si="8"/>
        <v>1876</v>
      </c>
      <c r="AE47" s="30">
        <f t="shared" si="2"/>
        <v>1555</v>
      </c>
      <c r="AF47" s="30">
        <f t="shared" ref="AF47:AH47" si="9">+AF42+AF37+AF32+AF27+AF22+AF17+AF12+AF7</f>
        <v>1772</v>
      </c>
      <c r="AG47" s="30">
        <f t="shared" si="9"/>
        <v>1887</v>
      </c>
      <c r="AH47" s="30">
        <f t="shared" si="9"/>
        <v>1915</v>
      </c>
      <c r="AI47" s="30">
        <f t="shared" si="2"/>
        <v>2387</v>
      </c>
    </row>
    <row r="48" spans="1:35" x14ac:dyDescent="0.25">
      <c r="A48" t="s">
        <v>2</v>
      </c>
      <c r="B48" t="s">
        <v>12</v>
      </c>
      <c r="C48" s="30">
        <f t="shared" ref="C48:L48" si="10">+C43+C38+C33+C28+C23+C13+C8</f>
        <v>14488</v>
      </c>
      <c r="D48" s="30">
        <f t="shared" si="10"/>
        <v>14104</v>
      </c>
      <c r="E48" s="30">
        <f t="shared" si="10"/>
        <v>14080</v>
      </c>
      <c r="F48" s="30">
        <f t="shared" si="10"/>
        <v>13631</v>
      </c>
      <c r="G48" s="30">
        <f t="shared" si="10"/>
        <v>13322</v>
      </c>
      <c r="H48" s="30">
        <f t="shared" si="10"/>
        <v>13594</v>
      </c>
      <c r="I48" s="30">
        <f t="shared" si="10"/>
        <v>13849</v>
      </c>
      <c r="J48" s="30">
        <f t="shared" si="10"/>
        <v>14089</v>
      </c>
      <c r="K48" s="30">
        <f t="shared" si="10"/>
        <v>14344</v>
      </c>
      <c r="L48" s="30">
        <f t="shared" si="10"/>
        <v>14302</v>
      </c>
      <c r="M48" s="30">
        <f t="shared" ref="M48:AD48" si="11">+M43+M38+M33+M28+M23+M13+M8</f>
        <v>15046</v>
      </c>
      <c r="N48" s="30">
        <f t="shared" si="11"/>
        <v>15693</v>
      </c>
      <c r="O48" s="30">
        <f t="shared" si="11"/>
        <v>16665</v>
      </c>
      <c r="P48" s="30">
        <f t="shared" si="11"/>
        <v>17308</v>
      </c>
      <c r="Q48" s="30">
        <f t="shared" si="11"/>
        <v>17072</v>
      </c>
      <c r="R48" s="30">
        <f t="shared" si="11"/>
        <v>16801</v>
      </c>
      <c r="S48" s="30">
        <f t="shared" si="11"/>
        <v>16847</v>
      </c>
      <c r="T48" s="30">
        <f t="shared" si="11"/>
        <v>17144</v>
      </c>
      <c r="U48" s="30">
        <f t="shared" si="11"/>
        <v>17729</v>
      </c>
      <c r="V48" s="30">
        <f t="shared" si="11"/>
        <v>17659</v>
      </c>
      <c r="W48" s="30">
        <f t="shared" si="11"/>
        <v>16951</v>
      </c>
      <c r="X48" s="30">
        <f t="shared" si="11"/>
        <v>16683</v>
      </c>
      <c r="Y48" s="30">
        <f t="shared" si="11"/>
        <v>16500</v>
      </c>
      <c r="Z48" s="30">
        <f t="shared" si="11"/>
        <v>16762</v>
      </c>
      <c r="AA48" s="30">
        <f t="shared" si="11"/>
        <v>16012</v>
      </c>
      <c r="AB48" s="30">
        <f t="shared" si="11"/>
        <v>17471</v>
      </c>
      <c r="AC48" s="30">
        <f t="shared" si="11"/>
        <v>18234</v>
      </c>
      <c r="AD48" s="30">
        <f t="shared" si="11"/>
        <v>18557</v>
      </c>
      <c r="AE48" s="30">
        <f t="shared" si="2"/>
        <v>19401</v>
      </c>
      <c r="AF48" s="30">
        <f t="shared" ref="AF48:AH48" si="12">+AF43+AF38+AF33+AF28+AF23+AF18+AF13+AF8</f>
        <v>19471</v>
      </c>
      <c r="AG48" s="30">
        <f t="shared" si="12"/>
        <v>19293</v>
      </c>
      <c r="AH48" s="30">
        <f t="shared" si="12"/>
        <v>19144</v>
      </c>
      <c r="AI48" s="30">
        <f t="shared" si="2"/>
        <v>19256</v>
      </c>
    </row>
    <row r="49" spans="1:35" x14ac:dyDescent="0.25">
      <c r="A49" t="s">
        <v>10</v>
      </c>
      <c r="C49" s="30">
        <f>SUM(C45,C46)</f>
        <v>5203</v>
      </c>
      <c r="D49" s="30">
        <f t="shared" ref="D49:Q49" si="13">SUM(D45,D46)</f>
        <v>5059</v>
      </c>
      <c r="E49" s="30">
        <f t="shared" si="13"/>
        <v>5191</v>
      </c>
      <c r="F49" s="30">
        <f t="shared" si="13"/>
        <v>5323</v>
      </c>
      <c r="G49" s="30">
        <f t="shared" si="13"/>
        <v>5613</v>
      </c>
      <c r="H49" s="30">
        <f t="shared" si="13"/>
        <v>5411</v>
      </c>
      <c r="I49" s="30">
        <f t="shared" si="13"/>
        <v>5739</v>
      </c>
      <c r="J49" s="30">
        <f t="shared" si="13"/>
        <v>5607</v>
      </c>
      <c r="K49" s="30">
        <f t="shared" si="13"/>
        <v>6002</v>
      </c>
      <c r="L49" s="30">
        <f t="shared" si="13"/>
        <v>6445</v>
      </c>
      <c r="M49" s="30">
        <f t="shared" si="13"/>
        <v>6368</v>
      </c>
      <c r="N49" s="30">
        <f t="shared" si="13"/>
        <v>6826</v>
      </c>
      <c r="O49" s="30">
        <f t="shared" si="13"/>
        <v>7045</v>
      </c>
      <c r="P49" s="30">
        <f t="shared" si="13"/>
        <v>6571</v>
      </c>
      <c r="Q49" s="30">
        <f t="shared" si="13"/>
        <v>6308</v>
      </c>
      <c r="R49" s="30">
        <f t="shared" ref="R49:AI49" si="14">SUM(R45,R46)</f>
        <v>6858</v>
      </c>
      <c r="S49" s="30">
        <f t="shared" si="14"/>
        <v>6852</v>
      </c>
      <c r="T49" s="30">
        <f t="shared" si="14"/>
        <v>7151</v>
      </c>
      <c r="U49" s="30">
        <f t="shared" si="14"/>
        <v>6877</v>
      </c>
      <c r="V49" s="30">
        <f t="shared" si="14"/>
        <v>6327</v>
      </c>
      <c r="W49" s="30">
        <f>SUM(W45,W46)</f>
        <v>6963</v>
      </c>
      <c r="X49" s="30">
        <f>SUM(X45,X46)</f>
        <v>6664</v>
      </c>
      <c r="Y49" s="30">
        <f t="shared" ref="Y49:AF49" si="15">SUM(Y45,Y46)</f>
        <v>7136</v>
      </c>
      <c r="Z49" s="30">
        <f t="shared" si="15"/>
        <v>7181</v>
      </c>
      <c r="AA49" s="30">
        <f t="shared" si="15"/>
        <v>7327</v>
      </c>
      <c r="AB49" s="30">
        <f t="shared" si="15"/>
        <v>7642</v>
      </c>
      <c r="AC49" s="30">
        <f t="shared" si="15"/>
        <v>8010</v>
      </c>
      <c r="AD49" s="30">
        <f t="shared" si="15"/>
        <v>8323</v>
      </c>
      <c r="AE49" s="30">
        <f t="shared" si="15"/>
        <v>8668</v>
      </c>
      <c r="AF49" s="30">
        <f t="shared" si="15"/>
        <v>7735</v>
      </c>
      <c r="AG49" s="30">
        <f t="shared" ref="AG49:AH49" si="16">SUM(AG45,AG46)</f>
        <v>8331</v>
      </c>
      <c r="AH49" s="30">
        <f t="shared" si="16"/>
        <v>8524</v>
      </c>
      <c r="AI49" s="30">
        <f t="shared" si="14"/>
        <v>9064</v>
      </c>
    </row>
    <row r="50" spans="1:35" x14ac:dyDescent="0.25">
      <c r="A50" t="s">
        <v>11</v>
      </c>
      <c r="C50" s="30">
        <f>SUM(C45:C47)</f>
        <v>5964</v>
      </c>
      <c r="D50" s="30">
        <f t="shared" ref="D50:Q50" si="17">SUM(D45:D47)</f>
        <v>5921</v>
      </c>
      <c r="E50" s="30">
        <f t="shared" si="17"/>
        <v>5913</v>
      </c>
      <c r="F50" s="30">
        <f t="shared" si="17"/>
        <v>6097</v>
      </c>
      <c r="G50" s="30">
        <f t="shared" si="17"/>
        <v>6300</v>
      </c>
      <c r="H50" s="30">
        <f t="shared" si="17"/>
        <v>6231</v>
      </c>
      <c r="I50" s="30">
        <f t="shared" si="17"/>
        <v>6580</v>
      </c>
      <c r="J50" s="30">
        <f t="shared" si="17"/>
        <v>6487</v>
      </c>
      <c r="K50" s="30">
        <f t="shared" si="17"/>
        <v>6859</v>
      </c>
      <c r="L50" s="30">
        <f t="shared" si="17"/>
        <v>7381</v>
      </c>
      <c r="M50" s="30">
        <f t="shared" si="17"/>
        <v>7178</v>
      </c>
      <c r="N50" s="30">
        <f t="shared" si="17"/>
        <v>7761</v>
      </c>
      <c r="O50" s="30">
        <f t="shared" si="17"/>
        <v>7875</v>
      </c>
      <c r="P50" s="30">
        <f t="shared" si="17"/>
        <v>7402</v>
      </c>
      <c r="Q50" s="30">
        <f t="shared" si="17"/>
        <v>7151</v>
      </c>
      <c r="R50" s="30">
        <f t="shared" ref="R50:AI50" si="18">SUM(R45:R47)</f>
        <v>7683</v>
      </c>
      <c r="S50" s="30">
        <f t="shared" si="18"/>
        <v>7626</v>
      </c>
      <c r="T50" s="30">
        <f t="shared" si="18"/>
        <v>7936</v>
      </c>
      <c r="U50" s="30">
        <f t="shared" si="18"/>
        <v>7679</v>
      </c>
      <c r="V50" s="30">
        <f t="shared" si="18"/>
        <v>7147</v>
      </c>
      <c r="W50" s="30">
        <f>SUM(W45:W47)</f>
        <v>7806</v>
      </c>
      <c r="X50" s="30">
        <f>SUM(X45:X47)</f>
        <v>7509</v>
      </c>
      <c r="Y50" s="30">
        <f t="shared" ref="Y50:AF50" si="19">SUM(Y45:Y47)</f>
        <v>7919</v>
      </c>
      <c r="Z50" s="30">
        <f t="shared" si="19"/>
        <v>8056</v>
      </c>
      <c r="AA50" s="30">
        <f t="shared" si="19"/>
        <v>8263</v>
      </c>
      <c r="AB50" s="30">
        <f t="shared" si="19"/>
        <v>8962</v>
      </c>
      <c r="AC50" s="30">
        <f t="shared" si="19"/>
        <v>9431</v>
      </c>
      <c r="AD50" s="30">
        <f t="shared" si="19"/>
        <v>10199</v>
      </c>
      <c r="AE50" s="30">
        <f t="shared" si="19"/>
        <v>10223</v>
      </c>
      <c r="AF50" s="30">
        <f t="shared" si="19"/>
        <v>9507</v>
      </c>
      <c r="AG50" s="30">
        <f t="shared" ref="AG50:AH50" si="20">SUM(AG45:AG47)</f>
        <v>10218</v>
      </c>
      <c r="AH50" s="30">
        <f t="shared" si="20"/>
        <v>10439</v>
      </c>
      <c r="AI50" s="30">
        <f t="shared" si="18"/>
        <v>11451</v>
      </c>
    </row>
    <row r="51" spans="1:35" x14ac:dyDescent="0.25">
      <c r="A51" t="s">
        <v>12</v>
      </c>
      <c r="B51" t="s">
        <v>12</v>
      </c>
      <c r="C51" s="30">
        <f>SUM(C45:C48)</f>
        <v>20452</v>
      </c>
      <c r="D51" s="30">
        <f t="shared" ref="D51:L51" si="21">SUM(D45:D48)</f>
        <v>20025</v>
      </c>
      <c r="E51" s="30">
        <f t="shared" si="21"/>
        <v>19993</v>
      </c>
      <c r="F51" s="30">
        <f t="shared" si="21"/>
        <v>19728</v>
      </c>
      <c r="G51" s="30">
        <f t="shared" si="21"/>
        <v>19622</v>
      </c>
      <c r="H51" s="30">
        <f t="shared" si="21"/>
        <v>19825</v>
      </c>
      <c r="I51" s="30">
        <f t="shared" si="21"/>
        <v>20429</v>
      </c>
      <c r="J51" s="30">
        <f t="shared" si="21"/>
        <v>20576</v>
      </c>
      <c r="K51" s="30">
        <f t="shared" si="21"/>
        <v>21203</v>
      </c>
      <c r="L51" s="30">
        <f t="shared" si="21"/>
        <v>21683</v>
      </c>
      <c r="M51" s="30">
        <f t="shared" ref="M51:S51" si="22">SUM(M45:M48)</f>
        <v>22224</v>
      </c>
      <c r="N51" s="30">
        <f t="shared" si="22"/>
        <v>23454</v>
      </c>
      <c r="O51" s="30">
        <f t="shared" si="22"/>
        <v>24540</v>
      </c>
      <c r="P51" s="30">
        <f t="shared" si="22"/>
        <v>24710</v>
      </c>
      <c r="Q51" s="30">
        <f t="shared" si="22"/>
        <v>24223</v>
      </c>
      <c r="R51" s="30">
        <f t="shared" si="22"/>
        <v>24484</v>
      </c>
      <c r="S51" s="30">
        <f t="shared" si="22"/>
        <v>24473</v>
      </c>
      <c r="T51" s="30">
        <f t="shared" ref="T51:AI51" si="23">SUM(T45:T48)</f>
        <v>25080</v>
      </c>
      <c r="U51" s="30">
        <f t="shared" si="23"/>
        <v>25408</v>
      </c>
      <c r="V51" s="30">
        <f t="shared" si="23"/>
        <v>24806</v>
      </c>
      <c r="W51" s="30">
        <f t="shared" si="23"/>
        <v>24757</v>
      </c>
      <c r="X51" s="30">
        <f t="shared" si="23"/>
        <v>24192</v>
      </c>
      <c r="Y51" s="30">
        <f t="shared" ref="Y51:AF51" si="24">SUM(Y45:Y48)</f>
        <v>24419</v>
      </c>
      <c r="Z51" s="30">
        <f t="shared" si="24"/>
        <v>24818</v>
      </c>
      <c r="AA51" s="30">
        <f t="shared" si="24"/>
        <v>24275</v>
      </c>
      <c r="AB51" s="30">
        <f t="shared" si="24"/>
        <v>26433</v>
      </c>
      <c r="AC51" s="30">
        <f t="shared" si="24"/>
        <v>27665</v>
      </c>
      <c r="AD51" s="30">
        <f t="shared" si="24"/>
        <v>28756</v>
      </c>
      <c r="AE51" s="30">
        <f t="shared" si="24"/>
        <v>29624</v>
      </c>
      <c r="AF51" s="30">
        <f t="shared" si="24"/>
        <v>28978</v>
      </c>
      <c r="AG51" s="30">
        <f t="shared" ref="AG51:AH51" si="25">SUM(AG45:AG48)</f>
        <v>29511</v>
      </c>
      <c r="AH51" s="30">
        <f t="shared" si="25"/>
        <v>29583</v>
      </c>
      <c r="AI51" s="30">
        <f t="shared" si="23"/>
        <v>30707</v>
      </c>
    </row>
    <row r="52" spans="1:35" x14ac:dyDescent="0.25">
      <c r="A52" t="s">
        <v>32</v>
      </c>
      <c r="B52" t="s">
        <v>12</v>
      </c>
      <c r="C52" s="31">
        <f>((C7*C9)+(C12*C14)+(C22*C24)+(C27*C29)+(C32*C34)+(C37*C39)+(C42*C44))/(C47)</f>
        <v>2.9550893561103804</v>
      </c>
      <c r="D52" s="31">
        <f t="shared" ref="D52:Q52" si="26">((D7*D9)+(D12*D14)+(D22*D24)+(D27*D29)+(D32*D34)+(D37*D39)+(D42*D44))/(D47)</f>
        <v>2.9805754060324818</v>
      </c>
      <c r="E52" s="31">
        <f t="shared" si="26"/>
        <v>3.0082036011080322</v>
      </c>
      <c r="F52" s="31">
        <f t="shared" si="26"/>
        <v>2.9927209302325579</v>
      </c>
      <c r="G52" s="31">
        <f t="shared" si="26"/>
        <v>2.9873493449781656</v>
      </c>
      <c r="H52" s="31">
        <f t="shared" si="26"/>
        <v>3.0173207317073163</v>
      </c>
      <c r="I52" s="31">
        <f t="shared" si="26"/>
        <v>2.9730451843043988</v>
      </c>
      <c r="J52" s="31">
        <f t="shared" si="26"/>
        <v>2.9996363636363621</v>
      </c>
      <c r="K52" s="31">
        <f t="shared" si="26"/>
        <v>3.0676441073512235</v>
      </c>
      <c r="L52" s="31">
        <f t="shared" si="26"/>
        <v>3.1000192307692291</v>
      </c>
      <c r="M52" s="31">
        <f t="shared" si="26"/>
        <v>3.1141444444444444</v>
      </c>
      <c r="N52" s="31">
        <f t="shared" si="26"/>
        <v>3.1749422459893051</v>
      </c>
      <c r="O52" s="31">
        <f t="shared" si="26"/>
        <v>3.1566963855421699</v>
      </c>
      <c r="P52" s="31">
        <f t="shared" si="26"/>
        <v>3.1883622141997581</v>
      </c>
      <c r="Q52" s="31">
        <f t="shared" si="26"/>
        <v>3.1965373665480432</v>
      </c>
      <c r="R52" s="31">
        <f t="shared" ref="R52:AI52" si="27">((R7*R9)+(R12*R14)+(R22*R24)+(R27*R29)+(R32*R34)+(R37*R39)+(R42*R44))/(R47)</f>
        <v>3.1652096969696966</v>
      </c>
      <c r="S52" s="31">
        <f t="shared" si="27"/>
        <v>3.1969069767441858</v>
      </c>
      <c r="T52" s="31">
        <f t="shared" si="27"/>
        <v>3.1474484076433114</v>
      </c>
      <c r="U52" s="31">
        <f t="shared" si="27"/>
        <v>3.1120773067331675</v>
      </c>
      <c r="V52" s="31">
        <f t="shared" si="27"/>
        <v>3.0908988985051145</v>
      </c>
      <c r="W52" s="31">
        <f>((W7*W9)+(W12*W14)+(W22*W24)+(W27*W29)+(W32*W34)+(W37*W39)+(W42*W44))/(W47)</f>
        <v>3.096526690391459</v>
      </c>
      <c r="X52" s="31">
        <f>((X7*X9)+(X12*X14)+(X22*X24)+(X27*X29)+(X32*X34)+(X37*X39)+(X42*X44))/(X47)</f>
        <v>3.0940233974358975</v>
      </c>
      <c r="Y52" s="31">
        <f t="shared" ref="Y52:AF52" si="28">((Y7*Y9)+(Y12*Y14)+(Y22*Y24)+(Y27*Y29)+(Y32*Y34)+(Y37*Y39)+(Y42*Y44))/(Y47)</f>
        <v>3.0630178799489158</v>
      </c>
      <c r="Z52" s="31">
        <f t="shared" si="28"/>
        <v>3.0765257142857152</v>
      </c>
      <c r="AA52" s="31">
        <f t="shared" si="28"/>
        <v>3.0584065937435145</v>
      </c>
      <c r="AB52" s="31">
        <f t="shared" si="28"/>
        <v>3.0940606061295455</v>
      </c>
      <c r="AC52" s="31">
        <f t="shared" si="28"/>
        <v>3.1303096412118223</v>
      </c>
      <c r="AD52" s="31">
        <f t="shared" si="28"/>
        <v>3.0993773987206836</v>
      </c>
      <c r="AE52" s="31">
        <f t="shared" si="28"/>
        <v>3.2118668810289388</v>
      </c>
      <c r="AF52" s="31">
        <f t="shared" si="28"/>
        <v>3.2417054176072244</v>
      </c>
      <c r="AG52" s="31">
        <f t="shared" ref="AG52:AH52" si="29">((AG7*AG9)+(AG12*AG14)+(AG22*AG24)+(AG27*AG29)+(AG32*AG34)+(AG37*AG39)+(AG42*AG44))/(AG47)</f>
        <v>3.1681350864162909</v>
      </c>
      <c r="AH52" s="31">
        <f t="shared" si="29"/>
        <v>3.1100292428198437</v>
      </c>
      <c r="AI52" s="31">
        <f t="shared" si="27"/>
        <v>3.1515753314568893</v>
      </c>
    </row>
    <row r="54" spans="1:35" x14ac:dyDescent="0.25">
      <c r="A54" t="s">
        <v>21</v>
      </c>
    </row>
    <row r="55" spans="1:35" x14ac:dyDescent="0.25">
      <c r="A55" t="s">
        <v>0</v>
      </c>
      <c r="C55" s="30">
        <f>+C45-C10-C25</f>
        <v>2544</v>
      </c>
      <c r="D55" s="30">
        <f t="shared" ref="D55:Q55" si="30">+D45-D10-D25</f>
        <v>2712</v>
      </c>
      <c r="E55" s="30">
        <f t="shared" si="30"/>
        <v>2572</v>
      </c>
      <c r="F55" s="30">
        <f t="shared" si="30"/>
        <v>2714</v>
      </c>
      <c r="G55" s="30">
        <f t="shared" si="30"/>
        <v>3249</v>
      </c>
      <c r="H55" s="30">
        <f t="shared" si="30"/>
        <v>3016</v>
      </c>
      <c r="I55" s="30">
        <f t="shared" si="30"/>
        <v>3200</v>
      </c>
      <c r="J55" s="30">
        <f t="shared" si="30"/>
        <v>3186</v>
      </c>
      <c r="K55" s="30">
        <f t="shared" si="30"/>
        <v>3406</v>
      </c>
      <c r="L55" s="30">
        <f t="shared" si="30"/>
        <v>3820</v>
      </c>
      <c r="M55" s="30">
        <f t="shared" si="30"/>
        <v>3707</v>
      </c>
      <c r="N55" s="30">
        <f t="shared" si="30"/>
        <v>3989</v>
      </c>
      <c r="O55" s="30">
        <f t="shared" si="30"/>
        <v>4246</v>
      </c>
      <c r="P55" s="30">
        <f t="shared" si="30"/>
        <v>3781</v>
      </c>
      <c r="Q55" s="30">
        <f t="shared" si="30"/>
        <v>3605</v>
      </c>
      <c r="R55" s="30">
        <f t="shared" ref="R55:AI55" si="31">+R45-R10-R25</f>
        <v>4298</v>
      </c>
      <c r="S55" s="30">
        <f t="shared" si="31"/>
        <v>4122</v>
      </c>
      <c r="T55" s="30">
        <f t="shared" si="31"/>
        <v>4328</v>
      </c>
      <c r="U55" s="30">
        <f t="shared" si="31"/>
        <v>4182</v>
      </c>
      <c r="V55" s="30">
        <f t="shared" si="31"/>
        <v>3844</v>
      </c>
      <c r="W55" s="30">
        <f t="shared" si="31"/>
        <v>4217</v>
      </c>
      <c r="X55" s="30">
        <f t="shared" si="31"/>
        <v>3991</v>
      </c>
      <c r="Y55" s="30">
        <f t="shared" si="31"/>
        <v>4293</v>
      </c>
      <c r="Z55" s="30">
        <f t="shared" si="31"/>
        <v>4238</v>
      </c>
      <c r="AA55" s="30">
        <f t="shared" si="31"/>
        <v>4664</v>
      </c>
      <c r="AB55" s="30">
        <f t="shared" si="31"/>
        <v>4796</v>
      </c>
      <c r="AC55" s="30">
        <f t="shared" si="31"/>
        <v>5153</v>
      </c>
      <c r="AD55" s="30">
        <f t="shared" si="31"/>
        <v>5183</v>
      </c>
      <c r="AE55" s="30">
        <f t="shared" ref="AE55:AF55" si="32">+AE45-AE10-AE25</f>
        <v>5527</v>
      </c>
      <c r="AF55" s="30">
        <f t="shared" si="32"/>
        <v>4559</v>
      </c>
      <c r="AG55" s="30">
        <f t="shared" ref="AG55:AH55" si="33">+AG45-AG10-AG25</f>
        <v>5121</v>
      </c>
      <c r="AH55" s="30">
        <f t="shared" si="33"/>
        <v>5371</v>
      </c>
      <c r="AI55" s="30">
        <f t="shared" si="31"/>
        <v>5750</v>
      </c>
    </row>
    <row r="56" spans="1:35" x14ac:dyDescent="0.25">
      <c r="A56" t="s">
        <v>1</v>
      </c>
      <c r="C56" s="30">
        <f>+C46-C11-C26</f>
        <v>1522</v>
      </c>
      <c r="D56" s="30">
        <f t="shared" ref="D56:Q56" si="34">+D46-D11-D26</f>
        <v>1231</v>
      </c>
      <c r="E56" s="30">
        <f t="shared" si="34"/>
        <v>1470</v>
      </c>
      <c r="F56" s="30">
        <f t="shared" si="34"/>
        <v>1451</v>
      </c>
      <c r="G56" s="30">
        <f t="shared" si="34"/>
        <v>1173</v>
      </c>
      <c r="H56" s="30">
        <f t="shared" si="34"/>
        <v>1261</v>
      </c>
      <c r="I56" s="30">
        <f t="shared" si="34"/>
        <v>1286</v>
      </c>
      <c r="J56" s="30">
        <f t="shared" si="34"/>
        <v>1143</v>
      </c>
      <c r="K56" s="30">
        <f t="shared" si="34"/>
        <v>1233</v>
      </c>
      <c r="L56" s="30">
        <f t="shared" si="34"/>
        <v>1148</v>
      </c>
      <c r="M56" s="30">
        <f t="shared" si="34"/>
        <v>1158</v>
      </c>
      <c r="N56" s="30">
        <f t="shared" si="34"/>
        <v>1214</v>
      </c>
      <c r="O56" s="30">
        <f t="shared" si="34"/>
        <v>1277</v>
      </c>
      <c r="P56" s="30">
        <f t="shared" si="34"/>
        <v>1202</v>
      </c>
      <c r="Q56" s="30">
        <f t="shared" si="34"/>
        <v>1095</v>
      </c>
      <c r="R56" s="30">
        <f t="shared" ref="R56:AI56" si="35">+R46-R11-R26</f>
        <v>1041</v>
      </c>
      <c r="S56" s="30">
        <f t="shared" si="35"/>
        <v>1145</v>
      </c>
      <c r="T56" s="30">
        <f t="shared" si="35"/>
        <v>1151</v>
      </c>
      <c r="U56" s="30">
        <f t="shared" si="35"/>
        <v>1193</v>
      </c>
      <c r="V56" s="30">
        <f t="shared" si="35"/>
        <v>994</v>
      </c>
      <c r="W56" s="30">
        <f t="shared" si="35"/>
        <v>1094</v>
      </c>
      <c r="X56" s="30">
        <f t="shared" si="35"/>
        <v>983</v>
      </c>
      <c r="Y56" s="30">
        <f t="shared" si="35"/>
        <v>1094</v>
      </c>
      <c r="Z56" s="30">
        <f t="shared" si="35"/>
        <v>1061</v>
      </c>
      <c r="AA56" s="30">
        <f t="shared" si="35"/>
        <v>908</v>
      </c>
      <c r="AB56" s="30">
        <f t="shared" si="35"/>
        <v>953</v>
      </c>
      <c r="AC56" s="30">
        <f t="shared" si="35"/>
        <v>1100</v>
      </c>
      <c r="AD56" s="30">
        <f t="shared" si="35"/>
        <v>1187</v>
      </c>
      <c r="AE56" s="30">
        <f t="shared" ref="AE56:AF56" si="36">+AE46-AE11-AE26</f>
        <v>1182</v>
      </c>
      <c r="AF56" s="30">
        <f t="shared" si="36"/>
        <v>980</v>
      </c>
      <c r="AG56" s="30">
        <f t="shared" ref="AG56:AH56" si="37">+AG46-AG11-AG26</f>
        <v>1043</v>
      </c>
      <c r="AH56" s="30">
        <f t="shared" si="37"/>
        <v>964</v>
      </c>
      <c r="AI56" s="30">
        <f t="shared" si="35"/>
        <v>1013</v>
      </c>
    </row>
    <row r="57" spans="1:35" x14ac:dyDescent="0.25">
      <c r="A57" t="s">
        <v>3</v>
      </c>
      <c r="C57" s="30">
        <f>+C47-C12-C27</f>
        <v>438</v>
      </c>
      <c r="D57" s="30">
        <f t="shared" ref="D57:Q57" si="38">+D47-D12-D27</f>
        <v>495</v>
      </c>
      <c r="E57" s="30">
        <f t="shared" si="38"/>
        <v>406</v>
      </c>
      <c r="F57" s="30">
        <f t="shared" si="38"/>
        <v>454</v>
      </c>
      <c r="G57" s="30">
        <f t="shared" si="38"/>
        <v>421</v>
      </c>
      <c r="H57" s="30">
        <f t="shared" si="38"/>
        <v>503</v>
      </c>
      <c r="I57" s="30">
        <f t="shared" si="38"/>
        <v>409</v>
      </c>
      <c r="J57" s="30">
        <f t="shared" si="38"/>
        <v>394</v>
      </c>
      <c r="K57" s="30">
        <f t="shared" si="38"/>
        <v>437</v>
      </c>
      <c r="L57" s="30">
        <f t="shared" si="38"/>
        <v>624</v>
      </c>
      <c r="M57" s="30">
        <f t="shared" si="38"/>
        <v>515</v>
      </c>
      <c r="N57" s="30">
        <f t="shared" si="38"/>
        <v>608</v>
      </c>
      <c r="O57" s="30">
        <f t="shared" si="38"/>
        <v>521</v>
      </c>
      <c r="P57" s="30">
        <f t="shared" si="38"/>
        <v>521</v>
      </c>
      <c r="Q57" s="30">
        <f t="shared" si="38"/>
        <v>515</v>
      </c>
      <c r="R57" s="30">
        <f t="shared" ref="R57:AI57" si="39">+R47-R12-R27</f>
        <v>577</v>
      </c>
      <c r="S57" s="30">
        <f t="shared" si="39"/>
        <v>542</v>
      </c>
      <c r="T57" s="30">
        <f t="shared" si="39"/>
        <v>555</v>
      </c>
      <c r="U57" s="30">
        <f t="shared" si="39"/>
        <v>576</v>
      </c>
      <c r="V57" s="30">
        <f t="shared" si="39"/>
        <v>606</v>
      </c>
      <c r="W57" s="30">
        <f t="shared" si="39"/>
        <v>568</v>
      </c>
      <c r="X57" s="30">
        <f t="shared" si="39"/>
        <v>541</v>
      </c>
      <c r="Y57" s="30">
        <f t="shared" si="39"/>
        <v>438</v>
      </c>
      <c r="Z57" s="30">
        <f t="shared" si="39"/>
        <v>478</v>
      </c>
      <c r="AA57" s="30">
        <f t="shared" si="39"/>
        <v>459</v>
      </c>
      <c r="AB57" s="30">
        <f t="shared" si="39"/>
        <v>689</v>
      </c>
      <c r="AC57" s="30">
        <f t="shared" si="39"/>
        <v>694</v>
      </c>
      <c r="AD57" s="30">
        <f t="shared" si="39"/>
        <v>948</v>
      </c>
      <c r="AE57" s="30">
        <f t="shared" ref="AE57:AF57" si="40">+AE47-AE12-AE27</f>
        <v>834</v>
      </c>
      <c r="AF57" s="30">
        <f t="shared" si="40"/>
        <v>912</v>
      </c>
      <c r="AG57" s="30">
        <f t="shared" ref="AG57:AH57" si="41">+AG47-AG12-AG27</f>
        <v>1114</v>
      </c>
      <c r="AH57" s="30">
        <f t="shared" si="41"/>
        <v>1216</v>
      </c>
      <c r="AI57" s="30">
        <f t="shared" si="39"/>
        <v>1365</v>
      </c>
    </row>
    <row r="58" spans="1:35" x14ac:dyDescent="0.25">
      <c r="A58" t="s">
        <v>2</v>
      </c>
      <c r="C58" s="30">
        <f>+C48-C13-C28</f>
        <v>10899</v>
      </c>
      <c r="D58" s="30">
        <f t="shared" ref="D58:Q58" si="42">+D48-D13-D28</f>
        <v>10661</v>
      </c>
      <c r="E58" s="30">
        <f t="shared" si="42"/>
        <v>10627</v>
      </c>
      <c r="F58" s="30">
        <f t="shared" si="42"/>
        <v>10405</v>
      </c>
      <c r="G58" s="30">
        <f t="shared" si="42"/>
        <v>10196</v>
      </c>
      <c r="H58" s="30">
        <f t="shared" si="42"/>
        <v>10435</v>
      </c>
      <c r="I58" s="30">
        <f t="shared" si="42"/>
        <v>10697</v>
      </c>
      <c r="J58" s="30">
        <f t="shared" si="42"/>
        <v>10716</v>
      </c>
      <c r="K58" s="30">
        <f t="shared" si="42"/>
        <v>10632</v>
      </c>
      <c r="L58" s="30">
        <f t="shared" si="42"/>
        <v>10661</v>
      </c>
      <c r="M58" s="30">
        <f t="shared" si="42"/>
        <v>11243</v>
      </c>
      <c r="N58" s="30">
        <f t="shared" si="42"/>
        <v>11708</v>
      </c>
      <c r="O58" s="30">
        <f t="shared" si="42"/>
        <v>12532</v>
      </c>
      <c r="P58" s="30">
        <f t="shared" si="42"/>
        <v>13051</v>
      </c>
      <c r="Q58" s="30">
        <f t="shared" si="42"/>
        <v>12810</v>
      </c>
      <c r="R58" s="30">
        <f t="shared" ref="R58:AI58" si="43">+R48-R13-R28</f>
        <v>12493</v>
      </c>
      <c r="S58" s="30">
        <f t="shared" si="43"/>
        <v>12571</v>
      </c>
      <c r="T58" s="30">
        <f t="shared" si="43"/>
        <v>12894</v>
      </c>
      <c r="U58" s="30">
        <f t="shared" si="43"/>
        <v>13375</v>
      </c>
      <c r="V58" s="30">
        <f t="shared" si="43"/>
        <v>13476</v>
      </c>
      <c r="W58" s="30">
        <f t="shared" si="43"/>
        <v>12894</v>
      </c>
      <c r="X58" s="30">
        <f t="shared" si="43"/>
        <v>12484</v>
      </c>
      <c r="Y58" s="30">
        <f t="shared" si="43"/>
        <v>12054</v>
      </c>
      <c r="Z58" s="30">
        <f t="shared" si="43"/>
        <v>12052</v>
      </c>
      <c r="AA58" s="30">
        <f t="shared" si="43"/>
        <v>10925</v>
      </c>
      <c r="AB58" s="30">
        <f t="shared" si="43"/>
        <v>12087</v>
      </c>
      <c r="AC58" s="30">
        <f t="shared" si="43"/>
        <v>12469</v>
      </c>
      <c r="AD58" s="30">
        <f t="shared" si="43"/>
        <v>12785</v>
      </c>
      <c r="AE58" s="30">
        <f t="shared" ref="AE58:AF58" si="44">+AE48-AE13-AE28</f>
        <v>13180</v>
      </c>
      <c r="AF58" s="30">
        <f t="shared" si="44"/>
        <v>13277</v>
      </c>
      <c r="AG58" s="30">
        <f t="shared" ref="AG58:AH58" si="45">+AG48-AG13-AG28</f>
        <v>12614</v>
      </c>
      <c r="AH58" s="30">
        <f t="shared" si="45"/>
        <v>12289</v>
      </c>
      <c r="AI58" s="30">
        <f t="shared" si="43"/>
        <v>12397</v>
      </c>
    </row>
    <row r="59" spans="1:35" x14ac:dyDescent="0.25">
      <c r="A59" t="s">
        <v>32</v>
      </c>
      <c r="C59" s="31">
        <f t="shared" ref="C59:Q59" si="46">((C7*C9)+(C22*C24)+(C32*C34)+(C37*C39)+(C42*C44))/(C57)</f>
        <v>2.9886757990867574</v>
      </c>
      <c r="D59" s="31">
        <f t="shared" si="46"/>
        <v>2.9837272727272723</v>
      </c>
      <c r="E59" s="31">
        <f t="shared" si="46"/>
        <v>3.0423694581280789</v>
      </c>
      <c r="F59" s="31">
        <f t="shared" si="46"/>
        <v>3.0081101321585901</v>
      </c>
      <c r="G59" s="31">
        <f t="shared" si="46"/>
        <v>3.0331781472684081</v>
      </c>
      <c r="H59" s="31">
        <f t="shared" si="46"/>
        <v>3.0565069582504965</v>
      </c>
      <c r="I59" s="31">
        <f t="shared" si="46"/>
        <v>2.9643325183374065</v>
      </c>
      <c r="J59" s="31">
        <f t="shared" si="46"/>
        <v>3.0328071065989839</v>
      </c>
      <c r="K59" s="31">
        <f t="shared" si="46"/>
        <v>3.0845675057208233</v>
      </c>
      <c r="L59" s="31">
        <f t="shared" si="46"/>
        <v>3.0759919871794854</v>
      </c>
      <c r="M59" s="31">
        <f t="shared" si="46"/>
        <v>3.0912271844660197</v>
      </c>
      <c r="N59" s="31">
        <f t="shared" si="46"/>
        <v>3.1632055921052644</v>
      </c>
      <c r="O59" s="31">
        <f t="shared" si="46"/>
        <v>3.1491190019193867</v>
      </c>
      <c r="P59" s="31">
        <f t="shared" si="46"/>
        <v>3.1756967370441451</v>
      </c>
      <c r="Q59" s="31">
        <f t="shared" si="46"/>
        <v>3.1838757281553405</v>
      </c>
      <c r="R59" s="31">
        <f t="shared" ref="R59:V59" si="47">((R7*R9)+(R22*R24)+(R32*R34)+(R37*R39)+(R42*R44))/(R57)</f>
        <v>3.1383656845753891</v>
      </c>
      <c r="S59" s="31">
        <f t="shared" si="47"/>
        <v>3.1787343173431726</v>
      </c>
      <c r="T59" s="31">
        <f t="shared" si="47"/>
        <v>3.1317729729729717</v>
      </c>
      <c r="U59" s="31">
        <f t="shared" si="47"/>
        <v>3.0967760416666672</v>
      </c>
      <c r="V59" s="31">
        <f t="shared" si="47"/>
        <v>3.0437724369211119</v>
      </c>
      <c r="W59" s="31">
        <f>((W7*W9)+(W22*W24)+(W32*W34)+(W37*W39)+(W42*W44))/(W57)</f>
        <v>3.0271338028169006</v>
      </c>
      <c r="X59" s="31">
        <f>((X7*X9)+(X22*X24)+(X32*X34)+(X37*X39)+(X42*X44))/(X57)</f>
        <v>3.0167134935304993</v>
      </c>
      <c r="Y59" s="31">
        <f t="shared" ref="Y59:AE59" si="48">((Y7*Y9)+(Y22*Y24)+(Y32*Y34)+(Y37*Y39)+(Y42*Y44))/(Y57)</f>
        <v>2.9374977168949794</v>
      </c>
      <c r="Z59" s="31">
        <f t="shared" si="48"/>
        <v>2.9766108786610896</v>
      </c>
      <c r="AA59" s="31">
        <f t="shared" si="48"/>
        <v>2.9157812020564911</v>
      </c>
      <c r="AB59" s="31">
        <f t="shared" si="48"/>
        <v>2.991515239422351</v>
      </c>
      <c r="AC59" s="31">
        <f t="shared" si="48"/>
        <v>3.0103443806945243</v>
      </c>
      <c r="AD59" s="31">
        <f t="shared" si="48"/>
        <v>3.0330179324894533</v>
      </c>
      <c r="AE59" s="31">
        <f t="shared" si="48"/>
        <v>3.0687745803357309</v>
      </c>
      <c r="AF59" s="31">
        <f>((AF7*AF9)+(AF22*AF24)+(AF32*AF34)+(AF37*AF39)+(AF42*AF44)+(AF17*AF19))/(AF57)</f>
        <v>3.1225153508771926</v>
      </c>
      <c r="AG59" s="31">
        <f>((AG7*AG9)+(AG22*AG24)+(AG32*AG34)+(AG37*AG39)+(AG42*AG44)+(AG17*AG19))/(AG57)</f>
        <v>3.0732728079600902</v>
      </c>
      <c r="AH59" s="31">
        <f>((AH7*AH9)+(AH22*AH24)+(AH32*AH34)+(AH37*AH39)+(AH42*AH44)+(AH17*AH19))/(AH57)</f>
        <v>2.9989004934210528</v>
      </c>
      <c r="AI59" s="31">
        <f>((AI7*AI9)+(AI22*AI24)+(AI32*AI34)+(AI37*AI39)+(AI42*AI44)+(AI17*AI19))/(AI57)</f>
        <v>3.0215614038004346</v>
      </c>
    </row>
    <row r="61" spans="1:35" x14ac:dyDescent="0.25">
      <c r="A61" t="s">
        <v>22</v>
      </c>
    </row>
    <row r="62" spans="1:35" x14ac:dyDescent="0.25">
      <c r="A62" t="s">
        <v>23</v>
      </c>
    </row>
    <row r="63" spans="1:35" x14ac:dyDescent="0.25">
      <c r="A63" t="s">
        <v>24</v>
      </c>
      <c r="C63" s="30">
        <f t="shared" ref="C63:Q63" si="49">+C57-C37</f>
        <v>284</v>
      </c>
      <c r="D63" s="30">
        <f t="shared" si="49"/>
        <v>299</v>
      </c>
      <c r="E63" s="30">
        <f t="shared" si="49"/>
        <v>236</v>
      </c>
      <c r="F63" s="30">
        <f t="shared" si="49"/>
        <v>287</v>
      </c>
      <c r="G63" s="30">
        <f t="shared" si="49"/>
        <v>222</v>
      </c>
      <c r="H63" s="30">
        <f t="shared" si="49"/>
        <v>302</v>
      </c>
      <c r="I63" s="30">
        <f t="shared" si="49"/>
        <v>219</v>
      </c>
      <c r="J63" s="30">
        <f t="shared" si="49"/>
        <v>176</v>
      </c>
      <c r="K63" s="30">
        <f t="shared" si="49"/>
        <v>208</v>
      </c>
      <c r="L63" s="30">
        <f t="shared" si="49"/>
        <v>276</v>
      </c>
      <c r="M63" s="30">
        <f t="shared" si="49"/>
        <v>271</v>
      </c>
      <c r="N63" s="30">
        <f t="shared" si="49"/>
        <v>348</v>
      </c>
      <c r="O63" s="30">
        <f t="shared" si="49"/>
        <v>291</v>
      </c>
      <c r="P63" s="30">
        <f t="shared" si="49"/>
        <v>287</v>
      </c>
      <c r="Q63" s="30">
        <f t="shared" si="49"/>
        <v>271</v>
      </c>
      <c r="R63" s="30">
        <f t="shared" ref="R63:AI63" si="50">+R57-R37</f>
        <v>326</v>
      </c>
      <c r="S63" s="30">
        <f t="shared" si="50"/>
        <v>308</v>
      </c>
      <c r="T63" s="30">
        <f t="shared" si="50"/>
        <v>338</v>
      </c>
      <c r="U63" s="30">
        <f t="shared" si="50"/>
        <v>321</v>
      </c>
      <c r="V63" s="30">
        <f t="shared" si="50"/>
        <v>365</v>
      </c>
      <c r="W63" s="30">
        <f>+W57-W37</f>
        <v>332</v>
      </c>
      <c r="X63" s="30">
        <f>+X57-X37</f>
        <v>298</v>
      </c>
      <c r="Y63" s="30">
        <f t="shared" ref="Y63:AF63" si="51">+Y57-Y37</f>
        <v>316</v>
      </c>
      <c r="Z63" s="30">
        <f t="shared" si="51"/>
        <v>303</v>
      </c>
      <c r="AA63" s="30">
        <f t="shared" si="51"/>
        <v>309</v>
      </c>
      <c r="AB63" s="30">
        <f t="shared" si="51"/>
        <v>347</v>
      </c>
      <c r="AC63" s="30">
        <f t="shared" si="51"/>
        <v>312</v>
      </c>
      <c r="AD63" s="30">
        <f t="shared" si="51"/>
        <v>359</v>
      </c>
      <c r="AE63" s="30">
        <f t="shared" si="51"/>
        <v>342</v>
      </c>
      <c r="AF63" s="30">
        <f t="shared" si="51"/>
        <v>434</v>
      </c>
      <c r="AG63" s="30">
        <f t="shared" ref="AG63:AH63" si="52">+AG57-AG37</f>
        <v>614</v>
      </c>
      <c r="AH63" s="30">
        <f t="shared" si="52"/>
        <v>787</v>
      </c>
      <c r="AI63" s="30">
        <f t="shared" si="50"/>
        <v>756</v>
      </c>
    </row>
    <row r="64" spans="1:35" x14ac:dyDescent="0.25">
      <c r="A64" t="s">
        <v>25</v>
      </c>
      <c r="C64" s="30">
        <f t="shared" ref="C64:Q64" si="53">+C58+C37</f>
        <v>11053</v>
      </c>
      <c r="D64" s="30">
        <f t="shared" si="53"/>
        <v>10857</v>
      </c>
      <c r="E64" s="30">
        <f t="shared" si="53"/>
        <v>10797</v>
      </c>
      <c r="F64" s="30">
        <f t="shared" si="53"/>
        <v>10572</v>
      </c>
      <c r="G64" s="30">
        <f t="shared" si="53"/>
        <v>10395</v>
      </c>
      <c r="H64" s="30">
        <f t="shared" si="53"/>
        <v>10636</v>
      </c>
      <c r="I64" s="30">
        <f t="shared" si="53"/>
        <v>10887</v>
      </c>
      <c r="J64" s="30">
        <f t="shared" si="53"/>
        <v>10934</v>
      </c>
      <c r="K64" s="30">
        <f t="shared" si="53"/>
        <v>10861</v>
      </c>
      <c r="L64" s="30">
        <f t="shared" si="53"/>
        <v>11009</v>
      </c>
      <c r="M64" s="30">
        <f t="shared" si="53"/>
        <v>11487</v>
      </c>
      <c r="N64" s="30">
        <f t="shared" si="53"/>
        <v>11968</v>
      </c>
      <c r="O64" s="30">
        <f t="shared" si="53"/>
        <v>12762</v>
      </c>
      <c r="P64" s="30">
        <f t="shared" si="53"/>
        <v>13285</v>
      </c>
      <c r="Q64" s="30">
        <f t="shared" si="53"/>
        <v>13054</v>
      </c>
      <c r="R64" s="30">
        <f t="shared" ref="R64:AI64" si="54">+R58+R37</f>
        <v>12744</v>
      </c>
      <c r="S64" s="30">
        <f t="shared" si="54"/>
        <v>12805</v>
      </c>
      <c r="T64" s="30">
        <f t="shared" si="54"/>
        <v>13111</v>
      </c>
      <c r="U64" s="30">
        <f t="shared" si="54"/>
        <v>13630</v>
      </c>
      <c r="V64" s="30">
        <f t="shared" si="54"/>
        <v>13717</v>
      </c>
      <c r="W64" s="30">
        <f>+W58+W37</f>
        <v>13130</v>
      </c>
      <c r="X64" s="30">
        <f>+X58+X37</f>
        <v>12727</v>
      </c>
      <c r="Y64" s="30">
        <f t="shared" ref="Y64:AF64" si="55">+Y58+Y37</f>
        <v>12176</v>
      </c>
      <c r="Z64" s="30">
        <f t="shared" si="55"/>
        <v>12227</v>
      </c>
      <c r="AA64" s="30">
        <f t="shared" si="55"/>
        <v>11075</v>
      </c>
      <c r="AB64" s="30">
        <f t="shared" si="55"/>
        <v>12429</v>
      </c>
      <c r="AC64" s="30">
        <f t="shared" si="55"/>
        <v>12851</v>
      </c>
      <c r="AD64" s="30">
        <f t="shared" si="55"/>
        <v>13374</v>
      </c>
      <c r="AE64" s="30">
        <f t="shared" si="55"/>
        <v>13672</v>
      </c>
      <c r="AF64" s="30">
        <f t="shared" si="55"/>
        <v>13755</v>
      </c>
      <c r="AG64" s="30">
        <f t="shared" ref="AG64:AH64" si="56">+AG58+AG37</f>
        <v>13114</v>
      </c>
      <c r="AH64" s="30">
        <f t="shared" si="56"/>
        <v>12718</v>
      </c>
      <c r="AI64" s="30">
        <f t="shared" si="54"/>
        <v>13006</v>
      </c>
    </row>
    <row r="66" spans="1:35" x14ac:dyDescent="0.25">
      <c r="A66" t="s">
        <v>30</v>
      </c>
      <c r="C66" t="s">
        <v>47</v>
      </c>
    </row>
    <row r="67" spans="1:35" x14ac:dyDescent="0.25">
      <c r="C67" s="21" t="str">
        <f t="shared" ref="C67:W67" si="57">MID(C4,3,2)</f>
        <v>91</v>
      </c>
      <c r="D67" s="21" t="str">
        <f t="shared" si="57"/>
        <v>92</v>
      </c>
      <c r="E67" s="21" t="str">
        <f t="shared" si="57"/>
        <v>93</v>
      </c>
      <c r="F67" s="21" t="str">
        <f t="shared" si="57"/>
        <v>94</v>
      </c>
      <c r="G67" s="21" t="str">
        <f t="shared" si="57"/>
        <v>95</v>
      </c>
      <c r="H67" s="21" t="str">
        <f t="shared" si="57"/>
        <v>96</v>
      </c>
      <c r="I67" s="21" t="str">
        <f t="shared" si="57"/>
        <v>97</v>
      </c>
      <c r="J67" s="21" t="str">
        <f t="shared" si="57"/>
        <v>98</v>
      </c>
      <c r="K67" s="21" t="str">
        <f t="shared" si="57"/>
        <v>99</v>
      </c>
      <c r="L67" s="21" t="str">
        <f t="shared" si="57"/>
        <v>00</v>
      </c>
      <c r="M67" s="21" t="str">
        <f t="shared" si="57"/>
        <v>01</v>
      </c>
      <c r="N67" s="21" t="str">
        <f t="shared" si="57"/>
        <v>02</v>
      </c>
      <c r="O67" s="21" t="str">
        <f t="shared" si="57"/>
        <v>03</v>
      </c>
      <c r="P67" s="21" t="str">
        <f t="shared" si="57"/>
        <v>04</v>
      </c>
      <c r="Q67" s="21" t="str">
        <f t="shared" si="57"/>
        <v>05</v>
      </c>
      <c r="R67" s="21" t="str">
        <f t="shared" si="57"/>
        <v>06</v>
      </c>
      <c r="S67" s="21" t="str">
        <f t="shared" si="57"/>
        <v>07</v>
      </c>
      <c r="T67" s="21" t="str">
        <f t="shared" si="57"/>
        <v>08</v>
      </c>
      <c r="U67" s="21" t="str">
        <f t="shared" si="57"/>
        <v>09</v>
      </c>
      <c r="V67" s="21" t="str">
        <f t="shared" si="57"/>
        <v>10</v>
      </c>
      <c r="W67" s="21" t="str">
        <f t="shared" si="57"/>
        <v>11</v>
      </c>
      <c r="X67" s="21" t="str">
        <f t="shared" ref="X67:AI67" si="58">MID(X4,3,2)</f>
        <v>12</v>
      </c>
      <c r="Y67" s="21" t="str">
        <f t="shared" si="58"/>
        <v>13</v>
      </c>
      <c r="Z67" s="21" t="str">
        <f t="shared" si="58"/>
        <v>14</v>
      </c>
      <c r="AA67" s="21" t="str">
        <f t="shared" si="58"/>
        <v>15</v>
      </c>
      <c r="AB67" s="21" t="str">
        <f t="shared" si="58"/>
        <v>16</v>
      </c>
      <c r="AC67" s="21" t="str">
        <f t="shared" ref="AC67:AF67" si="59">MID(AC4,3,2)</f>
        <v>17</v>
      </c>
      <c r="AD67" s="21" t="str">
        <f t="shared" si="59"/>
        <v>18</v>
      </c>
      <c r="AE67" s="21" t="str">
        <f t="shared" si="59"/>
        <v>19</v>
      </c>
      <c r="AF67" s="21" t="str">
        <f t="shared" si="59"/>
        <v>20</v>
      </c>
      <c r="AG67" s="21" t="str">
        <f t="shared" ref="AG67:AH67" si="60">MID(AG4,3,2)</f>
        <v>21</v>
      </c>
      <c r="AH67" s="21" t="str">
        <f t="shared" si="60"/>
        <v>22</v>
      </c>
      <c r="AI67" s="21" t="str">
        <f t="shared" si="58"/>
        <v>23</v>
      </c>
    </row>
    <row r="69" spans="1:35" x14ac:dyDescent="0.25">
      <c r="A69" t="s">
        <v>12</v>
      </c>
      <c r="B69" s="15" t="s">
        <v>38</v>
      </c>
      <c r="C69" s="30">
        <f>SUM(C5,C6,C7,C8)</f>
        <v>14204</v>
      </c>
      <c r="D69" s="30">
        <f t="shared" ref="D69:S69" si="61">SUM(D5,D6,D7,D8)</f>
        <v>13862</v>
      </c>
      <c r="E69" s="30">
        <f t="shared" si="61"/>
        <v>13836</v>
      </c>
      <c r="F69" s="30">
        <f t="shared" si="61"/>
        <v>13727</v>
      </c>
      <c r="G69" s="30">
        <f t="shared" si="61"/>
        <v>13704</v>
      </c>
      <c r="H69" s="30">
        <f t="shared" si="61"/>
        <v>13773</v>
      </c>
      <c r="I69" s="30">
        <f t="shared" si="61"/>
        <v>14072</v>
      </c>
      <c r="J69" s="30">
        <f t="shared" si="61"/>
        <v>14011</v>
      </c>
      <c r="K69" s="30">
        <f t="shared" si="61"/>
        <v>14238</v>
      </c>
      <c r="L69" s="30">
        <f t="shared" si="61"/>
        <v>14625</v>
      </c>
      <c r="M69" s="30">
        <f t="shared" si="61"/>
        <v>14981</v>
      </c>
      <c r="N69" s="30">
        <f t="shared" si="61"/>
        <v>15774</v>
      </c>
      <c r="O69" s="30">
        <f t="shared" si="61"/>
        <v>16780</v>
      </c>
      <c r="P69" s="30">
        <f t="shared" si="61"/>
        <v>16721</v>
      </c>
      <c r="Q69" s="30">
        <f t="shared" si="61"/>
        <v>16253</v>
      </c>
      <c r="R69" s="30">
        <f>SUM(R5,R6,R7,R8)</f>
        <v>16523</v>
      </c>
      <c r="S69" s="30">
        <f t="shared" si="61"/>
        <v>16519</v>
      </c>
      <c r="T69" s="30">
        <f t="shared" ref="T69:AI69" si="62">SUM(T5,T6,T7,T8)</f>
        <v>17063</v>
      </c>
      <c r="U69" s="30">
        <f t="shared" si="62"/>
        <v>17467</v>
      </c>
      <c r="V69" s="30">
        <f t="shared" si="62"/>
        <v>17108</v>
      </c>
      <c r="W69" s="30">
        <f t="shared" si="62"/>
        <v>17007</v>
      </c>
      <c r="X69" s="30">
        <f t="shared" si="62"/>
        <v>16257</v>
      </c>
      <c r="Y69" s="30">
        <f t="shared" ref="Y69:AF69" si="63">SUM(Y5,Y6,Y7,Y8)</f>
        <v>16331</v>
      </c>
      <c r="Z69" s="30">
        <f t="shared" si="63"/>
        <v>16291</v>
      </c>
      <c r="AA69" s="30">
        <f t="shared" si="63"/>
        <v>15657</v>
      </c>
      <c r="AB69" s="30">
        <f t="shared" si="63"/>
        <v>16009</v>
      </c>
      <c r="AC69" s="30">
        <f t="shared" si="63"/>
        <v>16702</v>
      </c>
      <c r="AD69" s="30">
        <f t="shared" si="63"/>
        <v>17134</v>
      </c>
      <c r="AE69" s="30">
        <f t="shared" si="63"/>
        <v>15784</v>
      </c>
      <c r="AF69" s="30">
        <f t="shared" si="63"/>
        <v>14074</v>
      </c>
      <c r="AG69" s="30">
        <f t="shared" ref="AG69:AH69" si="64">SUM(AG5,AG6,AG7,AG8)</f>
        <v>13584</v>
      </c>
      <c r="AH69" s="30">
        <f t="shared" si="64"/>
        <v>13275</v>
      </c>
      <c r="AI69" s="30">
        <f t="shared" si="62"/>
        <v>13447</v>
      </c>
    </row>
    <row r="70" spans="1:35" x14ac:dyDescent="0.25">
      <c r="A70" t="s">
        <v>12</v>
      </c>
      <c r="B70" s="15" t="s">
        <v>39</v>
      </c>
      <c r="C70" s="30">
        <f>SUM(C10:C13)</f>
        <v>2686</v>
      </c>
      <c r="D70" s="30">
        <f t="shared" ref="D70:S70" si="65">SUM(D10:D13)</f>
        <v>2518</v>
      </c>
      <c r="E70" s="30">
        <f t="shared" si="65"/>
        <v>2477</v>
      </c>
      <c r="F70" s="30">
        <f t="shared" si="65"/>
        <v>2349</v>
      </c>
      <c r="G70" s="30">
        <f t="shared" si="65"/>
        <v>2300</v>
      </c>
      <c r="H70" s="30">
        <f t="shared" si="65"/>
        <v>2381</v>
      </c>
      <c r="I70" s="30">
        <f t="shared" si="65"/>
        <v>2503</v>
      </c>
      <c r="J70" s="30">
        <f t="shared" si="65"/>
        <v>2701</v>
      </c>
      <c r="K70" s="30">
        <f t="shared" si="65"/>
        <v>2930</v>
      </c>
      <c r="L70" s="30">
        <f t="shared" si="65"/>
        <v>2850</v>
      </c>
      <c r="M70" s="30">
        <f t="shared" si="65"/>
        <v>3003</v>
      </c>
      <c r="N70" s="30">
        <f t="shared" si="65"/>
        <v>3255</v>
      </c>
      <c r="O70" s="30">
        <f t="shared" si="65"/>
        <v>3297</v>
      </c>
      <c r="P70" s="30">
        <f t="shared" si="65"/>
        <v>3419</v>
      </c>
      <c r="Q70" s="30">
        <f t="shared" si="65"/>
        <v>3460</v>
      </c>
      <c r="R70" s="30">
        <f>SUM(R10:R13)</f>
        <v>3320</v>
      </c>
      <c r="S70" s="30">
        <f t="shared" si="65"/>
        <v>3183</v>
      </c>
      <c r="T70" s="30">
        <f t="shared" ref="T70:AI70" si="66">SUM(T10:T13)</f>
        <v>3132</v>
      </c>
      <c r="U70" s="30">
        <f t="shared" si="66"/>
        <v>3023</v>
      </c>
      <c r="V70" s="30">
        <f t="shared" si="66"/>
        <v>2861</v>
      </c>
      <c r="W70" s="30">
        <f t="shared" si="66"/>
        <v>2848</v>
      </c>
      <c r="X70" s="30">
        <f t="shared" si="66"/>
        <v>2882</v>
      </c>
      <c r="Y70" s="30">
        <f t="shared" ref="Y70:AF70" si="67">SUM(Y10:Y13)</f>
        <v>2958</v>
      </c>
      <c r="Z70" s="30">
        <f t="shared" si="67"/>
        <v>3088</v>
      </c>
      <c r="AA70" s="30">
        <f t="shared" si="67"/>
        <v>3164</v>
      </c>
      <c r="AB70" s="30">
        <f t="shared" si="67"/>
        <v>3359</v>
      </c>
      <c r="AC70" s="30">
        <f t="shared" si="67"/>
        <v>3512</v>
      </c>
      <c r="AD70" s="30">
        <f t="shared" si="67"/>
        <v>3669</v>
      </c>
      <c r="AE70" s="30">
        <f t="shared" si="67"/>
        <v>3736</v>
      </c>
      <c r="AF70" s="30">
        <f t="shared" si="67"/>
        <v>3797</v>
      </c>
      <c r="AG70" s="30">
        <f t="shared" ref="AG70:AH70" si="68">SUM(AG10:AG13)</f>
        <v>3996</v>
      </c>
      <c r="AH70" s="30">
        <f t="shared" si="68"/>
        <v>4023</v>
      </c>
      <c r="AI70" s="30">
        <f t="shared" si="66"/>
        <v>4128</v>
      </c>
    </row>
    <row r="71" spans="1:35" x14ac:dyDescent="0.25">
      <c r="A71" t="s">
        <v>12</v>
      </c>
      <c r="B71" s="15" t="s">
        <v>59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>
        <f>SUM(AE15:AE18)</f>
        <v>1735</v>
      </c>
      <c r="AF71" s="30">
        <f>SUM(AF15:AF18)</f>
        <v>2438</v>
      </c>
      <c r="AG71" s="30">
        <f>SUM(AG15:AG18)</f>
        <v>2936</v>
      </c>
      <c r="AH71" s="30">
        <f>SUM(AH15:AH18)</f>
        <v>3215</v>
      </c>
      <c r="AI71" s="30">
        <f>SUM(AI15:AI18)</f>
        <v>3532</v>
      </c>
    </row>
    <row r="72" spans="1:35" x14ac:dyDescent="0.25">
      <c r="A72" t="s">
        <v>12</v>
      </c>
      <c r="B72" s="15" t="s">
        <v>40</v>
      </c>
      <c r="C72" s="30">
        <f>SUM(C20:C23)</f>
        <v>146</v>
      </c>
      <c r="D72" s="30">
        <f t="shared" ref="D72:S72" si="69">SUM(D20:D23)</f>
        <v>145</v>
      </c>
      <c r="E72" s="30">
        <f t="shared" si="69"/>
        <v>147</v>
      </c>
      <c r="F72" s="30">
        <f t="shared" si="69"/>
        <v>175</v>
      </c>
      <c r="G72" s="30">
        <f t="shared" si="69"/>
        <v>185</v>
      </c>
      <c r="H72" s="30">
        <f t="shared" si="69"/>
        <v>198</v>
      </c>
      <c r="I72" s="30">
        <f t="shared" si="69"/>
        <v>207</v>
      </c>
      <c r="J72" s="30">
        <f t="shared" si="69"/>
        <v>125</v>
      </c>
      <c r="K72" s="30">
        <f t="shared" si="69"/>
        <v>123</v>
      </c>
      <c r="L72" s="30">
        <f t="shared" si="69"/>
        <v>109</v>
      </c>
      <c r="M72" s="30">
        <f t="shared" si="69"/>
        <v>75</v>
      </c>
      <c r="N72" s="30">
        <f t="shared" si="69"/>
        <v>75</v>
      </c>
      <c r="O72" s="30">
        <f t="shared" si="69"/>
        <v>88</v>
      </c>
      <c r="P72" s="30">
        <f t="shared" si="69"/>
        <v>119</v>
      </c>
      <c r="Q72" s="30">
        <f t="shared" si="69"/>
        <v>128</v>
      </c>
      <c r="R72" s="30">
        <f>SUM(R20:R23)</f>
        <v>157</v>
      </c>
      <c r="S72" s="30">
        <f t="shared" si="69"/>
        <v>148</v>
      </c>
      <c r="T72" s="30">
        <f t="shared" ref="T72:AI72" si="70">SUM(T20:T23)</f>
        <v>103</v>
      </c>
      <c r="U72" s="30">
        <f t="shared" si="70"/>
        <v>80</v>
      </c>
      <c r="V72" s="30">
        <f t="shared" si="70"/>
        <v>93</v>
      </c>
      <c r="W72" s="30">
        <f t="shared" si="70"/>
        <v>98</v>
      </c>
      <c r="X72" s="30">
        <f t="shared" si="70"/>
        <v>95</v>
      </c>
      <c r="Y72" s="30">
        <f t="shared" ref="Y72:AF72" si="71">SUM(Y20:Y23)</f>
        <v>69</v>
      </c>
      <c r="Z72" s="30">
        <f t="shared" si="71"/>
        <v>86</v>
      </c>
      <c r="AA72" s="30">
        <f t="shared" si="71"/>
        <v>77</v>
      </c>
      <c r="AB72" s="30">
        <f t="shared" si="71"/>
        <v>53</v>
      </c>
      <c r="AC72" s="30">
        <f t="shared" si="71"/>
        <v>76</v>
      </c>
      <c r="AD72" s="30">
        <f t="shared" si="71"/>
        <v>120</v>
      </c>
      <c r="AE72" s="30">
        <f t="shared" si="71"/>
        <v>210</v>
      </c>
      <c r="AF72" s="30">
        <f t="shared" si="71"/>
        <v>250</v>
      </c>
      <c r="AG72" s="30">
        <f t="shared" ref="AG72:AH72" si="72">SUM(AG20:AG23)</f>
        <v>276</v>
      </c>
      <c r="AH72" s="30">
        <f t="shared" si="72"/>
        <v>271</v>
      </c>
      <c r="AI72" s="30">
        <f t="shared" si="70"/>
        <v>266</v>
      </c>
    </row>
    <row r="73" spans="1:35" x14ac:dyDescent="0.25">
      <c r="A73" t="s">
        <v>12</v>
      </c>
      <c r="B73" s="15" t="s">
        <v>41</v>
      </c>
      <c r="C73" s="30">
        <f>SUM(C25:C28)</f>
        <v>2363</v>
      </c>
      <c r="D73" s="30">
        <f t="shared" ref="D73:S73" si="73">SUM(D25:D28)</f>
        <v>2408</v>
      </c>
      <c r="E73" s="30">
        <f t="shared" si="73"/>
        <v>2441</v>
      </c>
      <c r="F73" s="30">
        <f t="shared" si="73"/>
        <v>2355</v>
      </c>
      <c r="G73" s="30">
        <f t="shared" si="73"/>
        <v>2283</v>
      </c>
      <c r="H73" s="30">
        <f t="shared" si="73"/>
        <v>2229</v>
      </c>
      <c r="I73" s="30">
        <f t="shared" si="73"/>
        <v>2334</v>
      </c>
      <c r="J73" s="30">
        <f t="shared" si="73"/>
        <v>2436</v>
      </c>
      <c r="K73" s="30">
        <f t="shared" si="73"/>
        <v>2565</v>
      </c>
      <c r="L73" s="30">
        <f t="shared" si="73"/>
        <v>2580</v>
      </c>
      <c r="M73" s="30">
        <f t="shared" si="73"/>
        <v>2598</v>
      </c>
      <c r="N73" s="30">
        <f t="shared" si="73"/>
        <v>2680</v>
      </c>
      <c r="O73" s="30">
        <f t="shared" si="73"/>
        <v>2667</v>
      </c>
      <c r="P73" s="30">
        <f t="shared" si="73"/>
        <v>2736</v>
      </c>
      <c r="Q73" s="30">
        <f t="shared" si="73"/>
        <v>2738</v>
      </c>
      <c r="R73" s="30">
        <f>SUM(R25:R28)</f>
        <v>2755</v>
      </c>
      <c r="S73" s="30">
        <f t="shared" si="73"/>
        <v>2910</v>
      </c>
      <c r="T73" s="30">
        <f t="shared" ref="T73:AI73" si="74">SUM(T25:T28)</f>
        <v>3020</v>
      </c>
      <c r="U73" s="30">
        <f t="shared" si="74"/>
        <v>3059</v>
      </c>
      <c r="V73" s="30">
        <f t="shared" si="74"/>
        <v>3025</v>
      </c>
      <c r="W73" s="30">
        <f t="shared" si="74"/>
        <v>3136</v>
      </c>
      <c r="X73" s="30">
        <f t="shared" si="74"/>
        <v>3311</v>
      </c>
      <c r="Y73" s="30">
        <f t="shared" ref="Y73:AF73" si="75">SUM(Y25:Y28)</f>
        <v>3582</v>
      </c>
      <c r="Z73" s="30">
        <f t="shared" si="75"/>
        <v>3901</v>
      </c>
      <c r="AA73" s="30">
        <f t="shared" si="75"/>
        <v>4155</v>
      </c>
      <c r="AB73" s="30">
        <f t="shared" si="75"/>
        <v>4549</v>
      </c>
      <c r="AC73" s="30">
        <f t="shared" si="75"/>
        <v>4737</v>
      </c>
      <c r="AD73" s="30">
        <f t="shared" si="75"/>
        <v>4984</v>
      </c>
      <c r="AE73" s="30">
        <f t="shared" si="75"/>
        <v>5165</v>
      </c>
      <c r="AF73" s="30">
        <f t="shared" si="75"/>
        <v>5453</v>
      </c>
      <c r="AG73" s="30">
        <f t="shared" ref="AG73:AH73" si="76">SUM(AG25:AG28)</f>
        <v>5623</v>
      </c>
      <c r="AH73" s="30">
        <f t="shared" si="76"/>
        <v>5720</v>
      </c>
      <c r="AI73" s="30">
        <f t="shared" si="74"/>
        <v>6054</v>
      </c>
    </row>
    <row r="74" spans="1:35" x14ac:dyDescent="0.25">
      <c r="A74" t="s">
        <v>12</v>
      </c>
      <c r="B74" s="15" t="s">
        <v>42</v>
      </c>
      <c r="C74" s="30">
        <f>SUM(C30:C33)</f>
        <v>423</v>
      </c>
      <c r="D74" s="30">
        <f t="shared" ref="D74:S74" si="77">SUM(D30:D33)</f>
        <v>442</v>
      </c>
      <c r="E74" s="30">
        <f t="shared" si="77"/>
        <v>471</v>
      </c>
      <c r="F74" s="30">
        <f t="shared" si="77"/>
        <v>536</v>
      </c>
      <c r="G74" s="30">
        <f t="shared" si="77"/>
        <v>560</v>
      </c>
      <c r="H74" s="30">
        <f t="shared" si="77"/>
        <v>566</v>
      </c>
      <c r="I74" s="30">
        <f t="shared" si="77"/>
        <v>596</v>
      </c>
      <c r="J74" s="30">
        <f t="shared" si="77"/>
        <v>602</v>
      </c>
      <c r="K74" s="30">
        <f t="shared" si="77"/>
        <v>651</v>
      </c>
      <c r="L74" s="30">
        <f t="shared" si="77"/>
        <v>694</v>
      </c>
      <c r="M74" s="30">
        <f t="shared" si="77"/>
        <v>721</v>
      </c>
      <c r="N74" s="30">
        <f t="shared" si="77"/>
        <v>798</v>
      </c>
      <c r="O74" s="30">
        <f t="shared" si="77"/>
        <v>844</v>
      </c>
      <c r="P74" s="30">
        <f t="shared" si="77"/>
        <v>878</v>
      </c>
      <c r="Q74" s="30">
        <f t="shared" si="77"/>
        <v>830</v>
      </c>
      <c r="R74" s="30">
        <f>SUM(R30:R33)</f>
        <v>832</v>
      </c>
      <c r="S74" s="30">
        <f t="shared" si="77"/>
        <v>845</v>
      </c>
      <c r="T74" s="30">
        <f t="shared" ref="T74:AI74" si="78">SUM(T30:T33)</f>
        <v>895</v>
      </c>
      <c r="U74" s="30">
        <f t="shared" si="78"/>
        <v>874</v>
      </c>
      <c r="V74" s="30">
        <f t="shared" si="78"/>
        <v>815</v>
      </c>
      <c r="W74" s="30">
        <f t="shared" si="78"/>
        <v>773</v>
      </c>
      <c r="X74" s="30">
        <f t="shared" si="78"/>
        <v>651</v>
      </c>
      <c r="Y74" s="30">
        <f t="shared" ref="Y74:AF74" si="79">SUM(Y30:Y33)</f>
        <v>542</v>
      </c>
      <c r="Z74" s="30">
        <f t="shared" si="79"/>
        <v>460</v>
      </c>
      <c r="AA74" s="30">
        <f t="shared" si="79"/>
        <v>452</v>
      </c>
      <c r="AB74" s="30">
        <f t="shared" si="79"/>
        <v>533</v>
      </c>
      <c r="AC74" s="30">
        <f t="shared" si="79"/>
        <v>596</v>
      </c>
      <c r="AD74" s="30">
        <f t="shared" si="79"/>
        <v>639</v>
      </c>
      <c r="AE74" s="30">
        <f t="shared" si="79"/>
        <v>594</v>
      </c>
      <c r="AF74" s="30">
        <f t="shared" si="79"/>
        <v>557</v>
      </c>
      <c r="AG74" s="30">
        <f t="shared" ref="AG74:AH74" si="80">SUM(AG30:AG33)</f>
        <v>588</v>
      </c>
      <c r="AH74" s="30">
        <f t="shared" si="80"/>
        <v>602</v>
      </c>
      <c r="AI74" s="30">
        <f t="shared" si="78"/>
        <v>663</v>
      </c>
    </row>
    <row r="75" spans="1:35" x14ac:dyDescent="0.25">
      <c r="A75" t="s">
        <v>12</v>
      </c>
      <c r="B75" s="15" t="s">
        <v>51</v>
      </c>
      <c r="C75" s="30">
        <f>SUM(C35:C38)</f>
        <v>361</v>
      </c>
      <c r="D75" s="30">
        <f t="shared" ref="D75:S75" si="81">SUM(D35:D38)</f>
        <v>376</v>
      </c>
      <c r="E75" s="30">
        <f t="shared" si="81"/>
        <v>363</v>
      </c>
      <c r="F75" s="30">
        <f t="shared" si="81"/>
        <v>344</v>
      </c>
      <c r="G75" s="30">
        <f t="shared" si="81"/>
        <v>358</v>
      </c>
      <c r="H75" s="30">
        <f t="shared" si="81"/>
        <v>383</v>
      </c>
      <c r="I75" s="30">
        <f t="shared" si="81"/>
        <v>386</v>
      </c>
      <c r="J75" s="30">
        <f t="shared" si="81"/>
        <v>397</v>
      </c>
      <c r="K75" s="30">
        <f t="shared" si="81"/>
        <v>398</v>
      </c>
      <c r="L75" s="30">
        <f t="shared" si="81"/>
        <v>534</v>
      </c>
      <c r="M75" s="30">
        <f t="shared" si="81"/>
        <v>573</v>
      </c>
      <c r="N75" s="30">
        <f t="shared" si="81"/>
        <v>600</v>
      </c>
      <c r="O75" s="30">
        <f t="shared" si="81"/>
        <v>577</v>
      </c>
      <c r="P75" s="30">
        <f t="shared" si="81"/>
        <v>561</v>
      </c>
      <c r="Q75" s="30">
        <f t="shared" si="81"/>
        <v>550</v>
      </c>
      <c r="R75" s="30">
        <f>SUM(R35:R38)</f>
        <v>604</v>
      </c>
      <c r="S75" s="30">
        <f t="shared" si="81"/>
        <v>600</v>
      </c>
      <c r="T75" s="30">
        <f t="shared" ref="T75:AI75" si="82">SUM(T35:T38)</f>
        <v>612</v>
      </c>
      <c r="U75" s="30">
        <f t="shared" si="82"/>
        <v>638</v>
      </c>
      <c r="V75" s="30">
        <f t="shared" si="82"/>
        <v>653</v>
      </c>
      <c r="W75" s="30">
        <f t="shared" si="82"/>
        <v>648</v>
      </c>
      <c r="X75" s="30">
        <f t="shared" si="82"/>
        <v>747</v>
      </c>
      <c r="Y75" s="30">
        <f t="shared" ref="Y75:AF75" si="83">SUM(Y35:Y38)</f>
        <v>658</v>
      </c>
      <c r="Z75" s="30">
        <f t="shared" si="83"/>
        <v>726</v>
      </c>
      <c r="AA75" s="30">
        <f t="shared" si="83"/>
        <v>494</v>
      </c>
      <c r="AB75" s="30">
        <f t="shared" si="83"/>
        <v>1667</v>
      </c>
      <c r="AC75" s="30">
        <f t="shared" si="83"/>
        <v>1797</v>
      </c>
      <c r="AD75" s="30">
        <f t="shared" si="83"/>
        <v>1954</v>
      </c>
      <c r="AE75" s="30">
        <f t="shared" si="83"/>
        <v>2134</v>
      </c>
      <c r="AF75" s="30">
        <f t="shared" si="83"/>
        <v>2112</v>
      </c>
      <c r="AG75" s="30">
        <f t="shared" ref="AG75:AH75" si="84">SUM(AG35:AG38)</f>
        <v>2222</v>
      </c>
      <c r="AH75" s="30">
        <f t="shared" si="84"/>
        <v>2206</v>
      </c>
      <c r="AI75" s="30">
        <f t="shared" si="82"/>
        <v>2376</v>
      </c>
    </row>
    <row r="76" spans="1:35" x14ac:dyDescent="0.25">
      <c r="A76" t="s">
        <v>12</v>
      </c>
      <c r="B76" s="15" t="s">
        <v>43</v>
      </c>
      <c r="C76" s="30">
        <f>SUM(C40:C43)</f>
        <v>269</v>
      </c>
      <c r="D76" s="30">
        <f t="shared" ref="D76:S76" si="85">SUM(D40:D43)</f>
        <v>274</v>
      </c>
      <c r="E76" s="30">
        <f t="shared" si="85"/>
        <v>258</v>
      </c>
      <c r="F76" s="30">
        <f t="shared" si="85"/>
        <v>242</v>
      </c>
      <c r="G76" s="30">
        <f t="shared" si="85"/>
        <v>232</v>
      </c>
      <c r="H76" s="30">
        <f t="shared" si="85"/>
        <v>295</v>
      </c>
      <c r="I76" s="30">
        <f t="shared" si="85"/>
        <v>331</v>
      </c>
      <c r="J76" s="30">
        <f t="shared" si="85"/>
        <v>304</v>
      </c>
      <c r="K76" s="30">
        <f t="shared" si="85"/>
        <v>298</v>
      </c>
      <c r="L76" s="30">
        <f t="shared" si="85"/>
        <v>291</v>
      </c>
      <c r="M76" s="30">
        <f t="shared" si="85"/>
        <v>273</v>
      </c>
      <c r="N76" s="30">
        <f t="shared" si="85"/>
        <v>272</v>
      </c>
      <c r="O76" s="30">
        <f t="shared" si="85"/>
        <v>287</v>
      </c>
      <c r="P76" s="30">
        <f t="shared" si="85"/>
        <v>276</v>
      </c>
      <c r="Q76" s="30">
        <f t="shared" si="85"/>
        <v>264</v>
      </c>
      <c r="R76" s="30">
        <f>SUM(R40:R43)</f>
        <v>293</v>
      </c>
      <c r="S76" s="30">
        <f t="shared" si="85"/>
        <v>268</v>
      </c>
      <c r="T76" s="30">
        <f t="shared" ref="T76:AI76" si="86">SUM(T40:T43)</f>
        <v>255</v>
      </c>
      <c r="U76" s="30">
        <f t="shared" si="86"/>
        <v>267</v>
      </c>
      <c r="V76" s="30">
        <f t="shared" si="86"/>
        <v>251</v>
      </c>
      <c r="W76" s="30">
        <f t="shared" si="86"/>
        <v>247</v>
      </c>
      <c r="X76" s="30">
        <f t="shared" si="86"/>
        <v>249</v>
      </c>
      <c r="Y76" s="30">
        <f t="shared" ref="Y76:AF76" si="87">SUM(Y40:Y43)</f>
        <v>279</v>
      </c>
      <c r="Z76" s="30">
        <f t="shared" si="87"/>
        <v>266</v>
      </c>
      <c r="AA76" s="30">
        <f t="shared" si="87"/>
        <v>276</v>
      </c>
      <c r="AB76" s="30">
        <f t="shared" si="87"/>
        <v>263</v>
      </c>
      <c r="AC76" s="30">
        <f t="shared" si="87"/>
        <v>245</v>
      </c>
      <c r="AD76" s="30">
        <f t="shared" si="87"/>
        <v>256</v>
      </c>
      <c r="AE76" s="30">
        <f t="shared" si="87"/>
        <v>266</v>
      </c>
      <c r="AF76" s="30">
        <f t="shared" si="87"/>
        <v>297</v>
      </c>
      <c r="AG76" s="30">
        <f t="shared" ref="AG76:AH76" si="88">SUM(AG40:AG43)</f>
        <v>286</v>
      </c>
      <c r="AH76" s="30">
        <f t="shared" si="88"/>
        <v>271</v>
      </c>
      <c r="AI76" s="30">
        <f t="shared" si="86"/>
        <v>241</v>
      </c>
    </row>
    <row r="77" spans="1:35" x14ac:dyDescent="0.25">
      <c r="A77" t="s">
        <v>12</v>
      </c>
      <c r="B77" s="20" t="s">
        <v>12</v>
      </c>
      <c r="C77" s="30">
        <f>SUM(C69:C76)</f>
        <v>20452</v>
      </c>
      <c r="D77" s="30">
        <f t="shared" ref="D77:S77" si="89">SUM(D69:D76)</f>
        <v>20025</v>
      </c>
      <c r="E77" s="30">
        <f t="shared" si="89"/>
        <v>19993</v>
      </c>
      <c r="F77" s="30">
        <f t="shared" si="89"/>
        <v>19728</v>
      </c>
      <c r="G77" s="30">
        <f t="shared" si="89"/>
        <v>19622</v>
      </c>
      <c r="H77" s="30">
        <f t="shared" si="89"/>
        <v>19825</v>
      </c>
      <c r="I77" s="30">
        <f t="shared" si="89"/>
        <v>20429</v>
      </c>
      <c r="J77" s="30">
        <f t="shared" si="89"/>
        <v>20576</v>
      </c>
      <c r="K77" s="30">
        <f t="shared" si="89"/>
        <v>21203</v>
      </c>
      <c r="L77" s="30">
        <f t="shared" si="89"/>
        <v>21683</v>
      </c>
      <c r="M77" s="30">
        <f t="shared" si="89"/>
        <v>22224</v>
      </c>
      <c r="N77" s="30">
        <f t="shared" si="89"/>
        <v>23454</v>
      </c>
      <c r="O77" s="30">
        <f t="shared" si="89"/>
        <v>24540</v>
      </c>
      <c r="P77" s="30">
        <f t="shared" si="89"/>
        <v>24710</v>
      </c>
      <c r="Q77" s="30">
        <f t="shared" si="89"/>
        <v>24223</v>
      </c>
      <c r="R77" s="30">
        <f t="shared" si="89"/>
        <v>24484</v>
      </c>
      <c r="S77" s="30">
        <f t="shared" si="89"/>
        <v>24473</v>
      </c>
      <c r="T77" s="30">
        <f>SUM(T69:T76)</f>
        <v>25080</v>
      </c>
      <c r="U77" s="30">
        <f>SUM(U69:U76)</f>
        <v>25408</v>
      </c>
      <c r="V77" s="30">
        <f>SUM(V69:V76)</f>
        <v>24806</v>
      </c>
      <c r="W77" s="30">
        <f>SUM(W69:W76)</f>
        <v>24757</v>
      </c>
      <c r="X77" s="30">
        <f>SUM(X69:X76)</f>
        <v>24192</v>
      </c>
      <c r="Y77" s="30">
        <f t="shared" ref="Y77:AD77" si="90">SUM(Y69:Y76)</f>
        <v>24419</v>
      </c>
      <c r="Z77" s="30">
        <f t="shared" si="90"/>
        <v>24818</v>
      </c>
      <c r="AA77" s="30">
        <f t="shared" si="90"/>
        <v>24275</v>
      </c>
      <c r="AB77" s="30">
        <f t="shared" si="90"/>
        <v>26433</v>
      </c>
      <c r="AC77" s="30">
        <f t="shared" si="90"/>
        <v>27665</v>
      </c>
      <c r="AD77" s="30">
        <f t="shared" si="90"/>
        <v>28756</v>
      </c>
      <c r="AE77" s="30">
        <f>SUM(AE69:AE76)</f>
        <v>29624</v>
      </c>
      <c r="AF77" s="30">
        <f>SUM(AF69:AF76)</f>
        <v>28978</v>
      </c>
      <c r="AG77" s="30">
        <f>SUM(AG69:AG76)</f>
        <v>29511</v>
      </c>
      <c r="AH77" s="30">
        <f>SUM(AH69:AH76)</f>
        <v>29583</v>
      </c>
      <c r="AI77" s="30">
        <f>SUM(AI69:AI76)</f>
        <v>30707</v>
      </c>
    </row>
  </sheetData>
  <autoFilter ref="A4:L51"/>
  <phoneticPr fontId="4" type="noConversion"/>
  <pageMargins left="0.75" right="0.75" top="1" bottom="1" header="0.5" footer="0.5"/>
  <pageSetup scale="49" orientation="landscape" r:id="rId1"/>
  <headerFooter alignWithMargins="0">
    <oddHeader>&amp;LCU-Boulder undergraduate colleges&amp;C&amp;A&amp;RFall headcount by type over time</oddHeader>
    <oddFooter>&amp;LPBA:L:\ir\reports\time\enttype&amp;C&amp;A  
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R30"/>
  <sheetViews>
    <sheetView workbookViewId="0">
      <pane xSplit="1" ySplit="1" topLeftCell="B2" activePane="bottomRight" state="frozen"/>
      <selection activeCell="U2" sqref="U2"/>
      <selection pane="topRight" activeCell="U2" sqref="U2"/>
      <selection pane="bottomLeft" activeCell="U2" sqref="U2"/>
      <selection pane="bottomRight" activeCell="A2" sqref="A2"/>
    </sheetView>
  </sheetViews>
  <sheetFormatPr defaultRowHeight="13.2" x14ac:dyDescent="0.25"/>
  <cols>
    <col min="1" max="1" width="16.109375" customWidth="1"/>
    <col min="2" max="2" width="7.44140625" customWidth="1"/>
    <col min="3" max="35" width="7.6640625" customWidth="1"/>
    <col min="37" max="37" width="9.109375" style="11"/>
  </cols>
  <sheetData>
    <row r="1" spans="1:35" x14ac:dyDescent="0.25">
      <c r="A1" s="9" t="s">
        <v>9</v>
      </c>
      <c r="B1" s="9" t="s">
        <v>8</v>
      </c>
      <c r="C1" s="10">
        <f>Input!C4</f>
        <v>1991</v>
      </c>
      <c r="D1" s="10">
        <f>Input!D4</f>
        <v>1992</v>
      </c>
      <c r="E1" s="10">
        <f>Input!E4</f>
        <v>1993</v>
      </c>
      <c r="F1" s="10">
        <f>Input!F4</f>
        <v>1994</v>
      </c>
      <c r="G1" s="10">
        <f>Input!G4</f>
        <v>1995</v>
      </c>
      <c r="H1" s="10">
        <f>Input!H4</f>
        <v>1996</v>
      </c>
      <c r="I1" s="10">
        <f>Input!I4</f>
        <v>1997</v>
      </c>
      <c r="J1" s="10">
        <f>Input!J4</f>
        <v>1998</v>
      </c>
      <c r="K1" s="10">
        <f>Input!K4</f>
        <v>1999</v>
      </c>
      <c r="L1" s="10">
        <f>Input!L4</f>
        <v>2000</v>
      </c>
      <c r="M1" s="10">
        <f>Input!M4</f>
        <v>2001</v>
      </c>
      <c r="N1" s="10">
        <f>Input!N4</f>
        <v>2002</v>
      </c>
      <c r="O1" s="10">
        <f>Input!O4</f>
        <v>2003</v>
      </c>
      <c r="P1" s="10">
        <f>Input!P4</f>
        <v>2004</v>
      </c>
      <c r="Q1" s="10">
        <f>Input!Q4</f>
        <v>2005</v>
      </c>
      <c r="R1" s="10">
        <f>Input!R4</f>
        <v>2006</v>
      </c>
      <c r="S1" s="10">
        <f>Input!S4</f>
        <v>2007</v>
      </c>
      <c r="T1" s="10">
        <f>Input!T4</f>
        <v>2008</v>
      </c>
      <c r="U1" s="10">
        <f>Input!U4</f>
        <v>2009</v>
      </c>
      <c r="V1" s="10">
        <f>Input!V4</f>
        <v>2010</v>
      </c>
      <c r="W1" s="10">
        <f>Input!W4</f>
        <v>2011</v>
      </c>
      <c r="X1" s="10">
        <f>Input!X4</f>
        <v>2012</v>
      </c>
      <c r="Y1" s="10">
        <f>Input!Y4</f>
        <v>2013</v>
      </c>
      <c r="Z1" s="10">
        <f>Input!Z4</f>
        <v>2014</v>
      </c>
      <c r="AA1" s="10">
        <f>Input!AA4</f>
        <v>2015</v>
      </c>
      <c r="AB1" s="10">
        <f>Input!AB4</f>
        <v>2016</v>
      </c>
      <c r="AC1" s="10">
        <f>Input!AC4</f>
        <v>2017</v>
      </c>
      <c r="AD1" s="10">
        <f>Input!AD4</f>
        <v>2018</v>
      </c>
      <c r="AE1" s="10">
        <f>Input!AE4</f>
        <v>2019</v>
      </c>
      <c r="AF1" s="10">
        <f>Input!AF4</f>
        <v>2020</v>
      </c>
      <c r="AG1" s="10">
        <f>Input!AG4</f>
        <v>2021</v>
      </c>
      <c r="AH1" s="10">
        <f>Input!AH4</f>
        <v>2022</v>
      </c>
      <c r="AI1" s="10">
        <f>Input!AI4</f>
        <v>2023</v>
      </c>
    </row>
    <row r="2" spans="1:35" x14ac:dyDescent="0.25">
      <c r="A2" t="s">
        <v>4</v>
      </c>
      <c r="B2" s="1" t="str">
        <f>+Input!B5</f>
        <v>A&amp;S</v>
      </c>
      <c r="C2" s="1">
        <f>+Input!C5</f>
        <v>2419</v>
      </c>
      <c r="D2" s="1">
        <f>+Input!D5</f>
        <v>2581</v>
      </c>
      <c r="E2" s="1">
        <f>+Input!E5</f>
        <v>2449</v>
      </c>
      <c r="F2" s="1">
        <f>+Input!F5</f>
        <v>2563</v>
      </c>
      <c r="G2" s="1">
        <f>+Input!G5</f>
        <v>3087</v>
      </c>
      <c r="H2" s="1">
        <f>+Input!H5</f>
        <v>2836</v>
      </c>
      <c r="I2" s="1">
        <f>+Input!I5</f>
        <v>3021</v>
      </c>
      <c r="J2" s="1">
        <f>+Input!J5</f>
        <v>3021</v>
      </c>
      <c r="K2" s="1">
        <f>+Input!K5</f>
        <v>3199</v>
      </c>
      <c r="L2" s="1">
        <f>+Input!L5</f>
        <v>3614</v>
      </c>
      <c r="M2" s="1">
        <f>+Input!M5</f>
        <v>3510</v>
      </c>
      <c r="N2" s="1">
        <f>+Input!N5</f>
        <v>3752</v>
      </c>
      <c r="O2" s="1">
        <f>+Input!O5</f>
        <v>3991</v>
      </c>
      <c r="P2" s="1">
        <f>+Input!P5</f>
        <v>3545</v>
      </c>
      <c r="Q2" s="1">
        <f>+Input!Q5</f>
        <v>3399</v>
      </c>
      <c r="R2" s="1">
        <f>+Input!R5</f>
        <v>4016</v>
      </c>
      <c r="S2" s="1">
        <f>+Input!S5</f>
        <v>3855</v>
      </c>
      <c r="T2" s="1">
        <f>+Input!T5</f>
        <v>4087</v>
      </c>
      <c r="U2" s="1">
        <f>+Input!U5</f>
        <v>3977</v>
      </c>
      <c r="V2" s="1">
        <f>+Input!V5</f>
        <v>3645</v>
      </c>
      <c r="W2" s="1">
        <f>+Input!W5</f>
        <v>4000</v>
      </c>
      <c r="X2" s="1">
        <f>+Input!X5</f>
        <v>3715</v>
      </c>
      <c r="Y2" s="1">
        <f>+Input!Y5</f>
        <v>4052</v>
      </c>
      <c r="Z2" s="1">
        <f>+Input!Z5</f>
        <v>4000</v>
      </c>
      <c r="AA2" s="1">
        <f>+Input!AA5</f>
        <v>4271</v>
      </c>
      <c r="AB2" s="1">
        <f>+Input!AB5</f>
        <v>4386</v>
      </c>
      <c r="AC2" s="1">
        <f>+Input!AC5</f>
        <v>4634</v>
      </c>
      <c r="AD2" s="1">
        <f>+Input!AD5</f>
        <v>4619</v>
      </c>
      <c r="AE2" s="1">
        <f>+Input!AE5</f>
        <v>3207</v>
      </c>
      <c r="AF2" s="1">
        <f>+Input!AF5</f>
        <v>2504</v>
      </c>
      <c r="AG2" s="1">
        <f>+Input!AG5</f>
        <v>2811</v>
      </c>
      <c r="AH2" s="1">
        <f>+Input!AH5</f>
        <v>2974</v>
      </c>
      <c r="AI2" s="1">
        <f>+Input!AI5</f>
        <v>3004</v>
      </c>
    </row>
    <row r="3" spans="1:35" x14ac:dyDescent="0.25">
      <c r="A3" t="s">
        <v>5</v>
      </c>
      <c r="B3" s="1" t="str">
        <f>+Input!B6</f>
        <v>A&amp;S</v>
      </c>
      <c r="C3" s="1">
        <f>+Input!C6</f>
        <v>1421</v>
      </c>
      <c r="D3" s="1">
        <f>+Input!D6</f>
        <v>1147</v>
      </c>
      <c r="E3" s="1">
        <f>+Input!E6</f>
        <v>1372</v>
      </c>
      <c r="F3" s="1">
        <f>+Input!F6</f>
        <v>1361</v>
      </c>
      <c r="G3" s="1">
        <f>+Input!G6</f>
        <v>1109</v>
      </c>
      <c r="H3" s="1">
        <f>+Input!H6</f>
        <v>1177</v>
      </c>
      <c r="I3" s="1">
        <f>+Input!I6</f>
        <v>1187</v>
      </c>
      <c r="J3" s="1">
        <f>+Input!J6</f>
        <v>1069</v>
      </c>
      <c r="K3" s="1">
        <f>+Input!K6</f>
        <v>1138</v>
      </c>
      <c r="L3" s="1">
        <f>+Input!L6</f>
        <v>1050</v>
      </c>
      <c r="M3" s="1">
        <f>+Input!M6</f>
        <v>1051</v>
      </c>
      <c r="N3" s="1">
        <f>+Input!N6</f>
        <v>1108</v>
      </c>
      <c r="O3" s="1">
        <f>+Input!O6</f>
        <v>1173</v>
      </c>
      <c r="P3" s="1">
        <f>+Input!P6</f>
        <v>1092</v>
      </c>
      <c r="Q3" s="1">
        <f>+Input!Q6</f>
        <v>996</v>
      </c>
      <c r="R3" s="1">
        <f>+Input!R6</f>
        <v>938</v>
      </c>
      <c r="S3" s="1">
        <f>+Input!S6</f>
        <v>1046</v>
      </c>
      <c r="T3" s="1">
        <f>+Input!T6</f>
        <v>1053</v>
      </c>
      <c r="U3" s="1">
        <f>+Input!U6</f>
        <v>1076</v>
      </c>
      <c r="V3" s="1">
        <f>+Input!V6</f>
        <v>905</v>
      </c>
      <c r="W3" s="1">
        <f>+Input!W6</f>
        <v>984</v>
      </c>
      <c r="X3" s="1">
        <f>+Input!X6</f>
        <v>902</v>
      </c>
      <c r="Y3" s="1">
        <f>+Input!Y6</f>
        <v>1029</v>
      </c>
      <c r="Z3" s="1">
        <f>+Input!Z6</f>
        <v>1000</v>
      </c>
      <c r="AA3" s="1">
        <f>+Input!AA6</f>
        <v>837</v>
      </c>
      <c r="AB3" s="1">
        <f>+Input!AB6</f>
        <v>876</v>
      </c>
      <c r="AC3" s="1">
        <f>+Input!AC6</f>
        <v>997</v>
      </c>
      <c r="AD3" s="1">
        <f>+Input!AD6</f>
        <v>1079</v>
      </c>
      <c r="AE3" s="1">
        <f>+Input!AE6</f>
        <v>1076</v>
      </c>
      <c r="AF3" s="1">
        <f>+Input!AF6</f>
        <v>683</v>
      </c>
      <c r="AG3" s="1">
        <f>+Input!AG6</f>
        <v>711</v>
      </c>
      <c r="AH3" s="1">
        <f>+Input!AH6</f>
        <v>624</v>
      </c>
      <c r="AI3" s="1">
        <f>+Input!AI6</f>
        <v>672</v>
      </c>
    </row>
    <row r="4" spans="1:35" x14ac:dyDescent="0.25">
      <c r="A4" t="s">
        <v>6</v>
      </c>
      <c r="B4" s="1" t="str">
        <f>+Input!B7</f>
        <v>A&amp;S</v>
      </c>
      <c r="C4" s="1">
        <f>+Input!C7</f>
        <v>209</v>
      </c>
      <c r="D4" s="1">
        <f>+Input!D7</f>
        <v>221</v>
      </c>
      <c r="E4" s="1">
        <f>+Input!E7</f>
        <v>171</v>
      </c>
      <c r="F4" s="1">
        <f>+Input!F7</f>
        <v>189</v>
      </c>
      <c r="G4" s="1">
        <f>+Input!G7</f>
        <v>150</v>
      </c>
      <c r="H4" s="1">
        <f>+Input!H7</f>
        <v>163</v>
      </c>
      <c r="I4" s="1">
        <f>+Input!I7</f>
        <v>128</v>
      </c>
      <c r="J4" s="1">
        <f>+Input!J7</f>
        <v>120</v>
      </c>
      <c r="K4" s="1">
        <f>+Input!K7</f>
        <v>152</v>
      </c>
      <c r="L4" s="1">
        <f>+Input!L7</f>
        <v>188</v>
      </c>
      <c r="M4" s="1">
        <f>+Input!M7</f>
        <v>193</v>
      </c>
      <c r="N4" s="1">
        <f>+Input!N7</f>
        <v>272</v>
      </c>
      <c r="O4" s="1">
        <f>+Input!O7</f>
        <v>224</v>
      </c>
      <c r="P4" s="1">
        <f>+Input!P7</f>
        <v>213</v>
      </c>
      <c r="Q4" s="1">
        <f>+Input!Q7</f>
        <v>209</v>
      </c>
      <c r="R4" s="1">
        <f>+Input!R7</f>
        <v>221</v>
      </c>
      <c r="S4" s="1">
        <f>+Input!S7</f>
        <v>180</v>
      </c>
      <c r="T4" s="1">
        <f>+Input!T7</f>
        <v>223</v>
      </c>
      <c r="U4" s="1">
        <f>+Input!U7</f>
        <v>253</v>
      </c>
      <c r="V4" s="1">
        <f>+Input!V7</f>
        <v>267</v>
      </c>
      <c r="W4" s="1">
        <f>+Input!W7</f>
        <v>261</v>
      </c>
      <c r="X4" s="1">
        <f>+Input!X7</f>
        <v>205</v>
      </c>
      <c r="Y4" s="1">
        <f>+Input!Y7</f>
        <v>247</v>
      </c>
      <c r="Z4" s="1">
        <f>+Input!Z7</f>
        <v>227</v>
      </c>
      <c r="AA4" s="1">
        <f>+Input!AA7</f>
        <v>218</v>
      </c>
      <c r="AB4" s="1">
        <f>+Input!AB7</f>
        <v>223</v>
      </c>
      <c r="AC4" s="1">
        <f>+Input!AC7</f>
        <v>219</v>
      </c>
      <c r="AD4" s="1">
        <f>+Input!AD7</f>
        <v>249</v>
      </c>
      <c r="AE4" s="1">
        <f>+Input!AE7</f>
        <v>239</v>
      </c>
      <c r="AF4" s="1">
        <f>+Input!AF7</f>
        <v>356</v>
      </c>
      <c r="AG4" s="1">
        <f>+Input!AG7</f>
        <v>535</v>
      </c>
      <c r="AH4" s="1">
        <f>+Input!AH7</f>
        <v>677</v>
      </c>
      <c r="AI4" s="1">
        <f>+Input!AI7</f>
        <v>662</v>
      </c>
    </row>
    <row r="5" spans="1:35" x14ac:dyDescent="0.25">
      <c r="A5" t="s">
        <v>7</v>
      </c>
      <c r="B5" s="1" t="str">
        <f>+Input!B8</f>
        <v>A&amp;S</v>
      </c>
      <c r="C5" s="1">
        <f>+Input!C8</f>
        <v>10155</v>
      </c>
      <c r="D5" s="1">
        <f>+Input!D8</f>
        <v>9913</v>
      </c>
      <c r="E5" s="1">
        <f>+Input!E8</f>
        <v>9844</v>
      </c>
      <c r="F5" s="1">
        <f>+Input!F8</f>
        <v>9614</v>
      </c>
      <c r="G5" s="1">
        <f>+Input!G8</f>
        <v>9358</v>
      </c>
      <c r="H5" s="1">
        <f>+Input!H8</f>
        <v>9597</v>
      </c>
      <c r="I5" s="1">
        <f>+Input!I8</f>
        <v>9736</v>
      </c>
      <c r="J5" s="1">
        <f>+Input!J8</f>
        <v>9801</v>
      </c>
      <c r="K5" s="1">
        <f>+Input!K8</f>
        <v>9749</v>
      </c>
      <c r="L5" s="1">
        <f>+Input!L8</f>
        <v>9773</v>
      </c>
      <c r="M5" s="1">
        <f>+Input!M8</f>
        <v>10227</v>
      </c>
      <c r="N5" s="1">
        <f>+Input!N8</f>
        <v>10642</v>
      </c>
      <c r="O5" s="1">
        <f>+Input!O8</f>
        <v>11392</v>
      </c>
      <c r="P5" s="1">
        <f>+Input!P8</f>
        <v>11871</v>
      </c>
      <c r="Q5" s="1">
        <f>+Input!Q8</f>
        <v>11649</v>
      </c>
      <c r="R5" s="1">
        <f>+Input!R8</f>
        <v>11348</v>
      </c>
      <c r="S5" s="1">
        <f>+Input!S8</f>
        <v>11438</v>
      </c>
      <c r="T5" s="1">
        <f>+Input!T8</f>
        <v>11700</v>
      </c>
      <c r="U5" s="1">
        <f>+Input!U8</f>
        <v>12161</v>
      </c>
      <c r="V5" s="1">
        <f>+Input!V8</f>
        <v>12291</v>
      </c>
      <c r="W5" s="1">
        <f>+Input!W8</f>
        <v>11762</v>
      </c>
      <c r="X5" s="1">
        <f>+Input!X8</f>
        <v>11435</v>
      </c>
      <c r="Y5" s="1">
        <f>+Input!Y8</f>
        <v>11003</v>
      </c>
      <c r="Z5" s="1">
        <f>+Input!Z8</f>
        <v>11064</v>
      </c>
      <c r="AA5" s="1">
        <f>+Input!AA8</f>
        <v>10331</v>
      </c>
      <c r="AB5" s="1">
        <f>+Input!AB8</f>
        <v>10524</v>
      </c>
      <c r="AC5" s="1">
        <f>+Input!AC8</f>
        <v>10852</v>
      </c>
      <c r="AD5" s="1">
        <f>+Input!AD8</f>
        <v>11187</v>
      </c>
      <c r="AE5" s="1">
        <f>+Input!AE8</f>
        <v>11262</v>
      </c>
      <c r="AF5" s="1">
        <f>+Input!AF8</f>
        <v>10531</v>
      </c>
      <c r="AG5" s="1">
        <f>+Input!AG8</f>
        <v>9527</v>
      </c>
      <c r="AH5" s="1">
        <f>+Input!AH8</f>
        <v>9000</v>
      </c>
      <c r="AI5" s="1">
        <f>+Input!AI8</f>
        <v>9109</v>
      </c>
    </row>
    <row r="6" spans="1:35" x14ac:dyDescent="0.25">
      <c r="A6" t="s">
        <v>10</v>
      </c>
      <c r="C6" s="3">
        <f>+C2+C3</f>
        <v>3840</v>
      </c>
      <c r="D6" s="3">
        <f t="shared" ref="D6:P6" si="0">+D2+D3</f>
        <v>3728</v>
      </c>
      <c r="E6" s="3">
        <f t="shared" si="0"/>
        <v>3821</v>
      </c>
      <c r="F6" s="3">
        <f t="shared" si="0"/>
        <v>3924</v>
      </c>
      <c r="G6" s="3">
        <f t="shared" si="0"/>
        <v>4196</v>
      </c>
      <c r="H6" s="3">
        <f t="shared" si="0"/>
        <v>4013</v>
      </c>
      <c r="I6" s="3">
        <f t="shared" si="0"/>
        <v>4208</v>
      </c>
      <c r="J6" s="3">
        <f t="shared" si="0"/>
        <v>4090</v>
      </c>
      <c r="K6" s="3">
        <f t="shared" si="0"/>
        <v>4337</v>
      </c>
      <c r="L6" s="3">
        <f t="shared" si="0"/>
        <v>4664</v>
      </c>
      <c r="M6" s="3">
        <f t="shared" si="0"/>
        <v>4561</v>
      </c>
      <c r="N6" s="3">
        <f t="shared" si="0"/>
        <v>4860</v>
      </c>
      <c r="O6" s="3">
        <f t="shared" si="0"/>
        <v>5164</v>
      </c>
      <c r="P6" s="3">
        <f t="shared" si="0"/>
        <v>4637</v>
      </c>
      <c r="Q6" s="3">
        <f t="shared" ref="Q6:AI6" si="1">+Q2+Q3</f>
        <v>4395</v>
      </c>
      <c r="R6" s="3">
        <f t="shared" si="1"/>
        <v>4954</v>
      </c>
      <c r="S6" s="3">
        <f t="shared" si="1"/>
        <v>4901</v>
      </c>
      <c r="T6" s="3">
        <f t="shared" si="1"/>
        <v>5140</v>
      </c>
      <c r="U6" s="3">
        <f t="shared" si="1"/>
        <v>5053</v>
      </c>
      <c r="V6" s="3">
        <f t="shared" ref="V6:AA6" si="2">+V2+V3</f>
        <v>4550</v>
      </c>
      <c r="W6" s="3">
        <f t="shared" si="2"/>
        <v>4984</v>
      </c>
      <c r="X6" s="3">
        <f t="shared" si="2"/>
        <v>4617</v>
      </c>
      <c r="Y6" s="3">
        <f t="shared" si="2"/>
        <v>5081</v>
      </c>
      <c r="Z6" s="3">
        <f t="shared" si="2"/>
        <v>5000</v>
      </c>
      <c r="AA6" s="3">
        <f t="shared" si="2"/>
        <v>5108</v>
      </c>
      <c r="AB6" s="3">
        <f t="shared" ref="AB6:AD6" si="3">+AB2+AB3</f>
        <v>5262</v>
      </c>
      <c r="AC6" s="3">
        <f t="shared" si="3"/>
        <v>5631</v>
      </c>
      <c r="AD6" s="3">
        <f t="shared" si="3"/>
        <v>5698</v>
      </c>
      <c r="AE6" s="3">
        <f t="shared" ref="AE6:AF6" si="4">+AE2+AE3</f>
        <v>4283</v>
      </c>
      <c r="AF6" s="3">
        <f t="shared" si="4"/>
        <v>3187</v>
      </c>
      <c r="AG6" s="3">
        <f t="shared" ref="AG6:AH6" si="5">+AG2+AG3</f>
        <v>3522</v>
      </c>
      <c r="AH6" s="3">
        <f t="shared" si="5"/>
        <v>3598</v>
      </c>
      <c r="AI6" s="3">
        <f t="shared" si="1"/>
        <v>3676</v>
      </c>
    </row>
    <row r="7" spans="1:35" x14ac:dyDescent="0.25">
      <c r="A7" t="s">
        <v>11</v>
      </c>
      <c r="C7" s="3">
        <f t="shared" ref="C7:S8" si="6">+C6+C4</f>
        <v>4049</v>
      </c>
      <c r="D7" s="3">
        <f t="shared" si="6"/>
        <v>3949</v>
      </c>
      <c r="E7" s="3">
        <f t="shared" si="6"/>
        <v>3992</v>
      </c>
      <c r="F7" s="3">
        <f t="shared" si="6"/>
        <v>4113</v>
      </c>
      <c r="G7" s="3">
        <f t="shared" si="6"/>
        <v>4346</v>
      </c>
      <c r="H7" s="3">
        <f t="shared" si="6"/>
        <v>4176</v>
      </c>
      <c r="I7" s="3">
        <f t="shared" si="6"/>
        <v>4336</v>
      </c>
      <c r="J7" s="3">
        <f t="shared" si="6"/>
        <v>4210</v>
      </c>
      <c r="K7" s="3">
        <f t="shared" si="6"/>
        <v>4489</v>
      </c>
      <c r="L7" s="3">
        <f t="shared" si="6"/>
        <v>4852</v>
      </c>
      <c r="M7" s="3">
        <f t="shared" si="6"/>
        <v>4754</v>
      </c>
      <c r="N7" s="3">
        <f t="shared" si="6"/>
        <v>5132</v>
      </c>
      <c r="O7" s="3">
        <f t="shared" si="6"/>
        <v>5388</v>
      </c>
      <c r="P7" s="3">
        <f t="shared" si="6"/>
        <v>4850</v>
      </c>
      <c r="Q7" s="3">
        <f t="shared" si="6"/>
        <v>4604</v>
      </c>
      <c r="R7" s="3">
        <f t="shared" si="6"/>
        <v>5175</v>
      </c>
      <c r="S7" s="3">
        <f t="shared" si="6"/>
        <v>5081</v>
      </c>
      <c r="T7" s="3">
        <f t="shared" ref="T7:AI8" si="7">+T6+T4</f>
        <v>5363</v>
      </c>
      <c r="U7" s="3">
        <f t="shared" si="7"/>
        <v>5306</v>
      </c>
      <c r="V7" s="3">
        <f t="shared" ref="V7:X8" si="8">+V6+V4</f>
        <v>4817</v>
      </c>
      <c r="W7" s="3">
        <f t="shared" si="8"/>
        <v>5245</v>
      </c>
      <c r="X7" s="3">
        <f t="shared" si="8"/>
        <v>4822</v>
      </c>
      <c r="Y7" s="3">
        <f t="shared" ref="Y7:Z7" si="9">+Y6+Y4</f>
        <v>5328</v>
      </c>
      <c r="Z7" s="3">
        <f t="shared" si="9"/>
        <v>5227</v>
      </c>
      <c r="AA7" s="3">
        <f t="shared" ref="AA7:AB7" si="10">+AA6+AA4</f>
        <v>5326</v>
      </c>
      <c r="AB7" s="3">
        <f t="shared" si="10"/>
        <v>5485</v>
      </c>
      <c r="AC7" s="3">
        <f t="shared" ref="AC7:AD7" si="11">+AC6+AC4</f>
        <v>5850</v>
      </c>
      <c r="AD7" s="3">
        <f t="shared" si="11"/>
        <v>5947</v>
      </c>
      <c r="AE7" s="3">
        <f t="shared" ref="AE7:AF7" si="12">+AE6+AE4</f>
        <v>4522</v>
      </c>
      <c r="AF7" s="3">
        <f t="shared" si="12"/>
        <v>3543</v>
      </c>
      <c r="AG7" s="3">
        <f t="shared" ref="AG7:AH7" si="13">+AG6+AG4</f>
        <v>4057</v>
      </c>
      <c r="AH7" s="3">
        <f t="shared" si="13"/>
        <v>4275</v>
      </c>
      <c r="AI7" s="3">
        <f t="shared" si="7"/>
        <v>4338</v>
      </c>
    </row>
    <row r="8" spans="1:35" x14ac:dyDescent="0.25">
      <c r="A8" t="s">
        <v>12</v>
      </c>
      <c r="C8" s="3">
        <f t="shared" si="6"/>
        <v>14204</v>
      </c>
      <c r="D8" s="3">
        <f t="shared" si="6"/>
        <v>13862</v>
      </c>
      <c r="E8" s="3">
        <f t="shared" si="6"/>
        <v>13836</v>
      </c>
      <c r="F8" s="3">
        <f t="shared" si="6"/>
        <v>13727</v>
      </c>
      <c r="G8" s="3">
        <f t="shared" si="6"/>
        <v>13704</v>
      </c>
      <c r="H8" s="3">
        <f t="shared" si="6"/>
        <v>13773</v>
      </c>
      <c r="I8" s="3">
        <f t="shared" si="6"/>
        <v>14072</v>
      </c>
      <c r="J8" s="3">
        <f t="shared" si="6"/>
        <v>14011</v>
      </c>
      <c r="K8" s="3">
        <f t="shared" si="6"/>
        <v>14238</v>
      </c>
      <c r="L8" s="3">
        <f t="shared" si="6"/>
        <v>14625</v>
      </c>
      <c r="M8" s="3">
        <f t="shared" si="6"/>
        <v>14981</v>
      </c>
      <c r="N8" s="3">
        <f t="shared" si="6"/>
        <v>15774</v>
      </c>
      <c r="O8" s="3">
        <f t="shared" si="6"/>
        <v>16780</v>
      </c>
      <c r="P8" s="3">
        <f t="shared" si="6"/>
        <v>16721</v>
      </c>
      <c r="Q8" s="3">
        <f t="shared" si="6"/>
        <v>16253</v>
      </c>
      <c r="R8" s="3">
        <f t="shared" si="6"/>
        <v>16523</v>
      </c>
      <c r="S8" s="3">
        <f t="shared" si="6"/>
        <v>16519</v>
      </c>
      <c r="T8" s="3">
        <f t="shared" si="7"/>
        <v>17063</v>
      </c>
      <c r="U8" s="3">
        <f t="shared" si="7"/>
        <v>17467</v>
      </c>
      <c r="V8" s="3">
        <f t="shared" si="8"/>
        <v>17108</v>
      </c>
      <c r="W8" s="3">
        <f t="shared" si="8"/>
        <v>17007</v>
      </c>
      <c r="X8" s="3">
        <f t="shared" si="8"/>
        <v>16257</v>
      </c>
      <c r="Y8" s="3">
        <f t="shared" ref="Y8:Z8" si="14">+Y7+Y5</f>
        <v>16331</v>
      </c>
      <c r="Z8" s="3">
        <f t="shared" si="14"/>
        <v>16291</v>
      </c>
      <c r="AA8" s="3">
        <f t="shared" ref="AA8:AB8" si="15">+AA7+AA5</f>
        <v>15657</v>
      </c>
      <c r="AB8" s="3">
        <f t="shared" si="15"/>
        <v>16009</v>
      </c>
      <c r="AC8" s="3">
        <f t="shared" ref="AC8:AD8" si="16">+AC7+AC5</f>
        <v>16702</v>
      </c>
      <c r="AD8" s="3">
        <f t="shared" si="16"/>
        <v>17134</v>
      </c>
      <c r="AE8" s="3">
        <f t="shared" ref="AE8:AF8" si="17">+AE7+AE5</f>
        <v>15784</v>
      </c>
      <c r="AF8" s="3">
        <f t="shared" si="17"/>
        <v>14074</v>
      </c>
      <c r="AG8" s="3">
        <f t="shared" ref="AG8:AH8" si="18">+AG7+AG5</f>
        <v>13584</v>
      </c>
      <c r="AH8" s="3">
        <f t="shared" si="18"/>
        <v>13275</v>
      </c>
      <c r="AI8" s="3">
        <f t="shared" si="7"/>
        <v>13447</v>
      </c>
    </row>
    <row r="9" spans="1:35" x14ac:dyDescent="0.25">
      <c r="A9" t="s">
        <v>31</v>
      </c>
      <c r="C9" s="16">
        <f>ROUND(Input!C9,2)</f>
        <v>2.89</v>
      </c>
      <c r="D9" s="16">
        <f>ROUND(Input!D9,2)</f>
        <v>2.87</v>
      </c>
      <c r="E9" s="16">
        <f>ROUND(Input!E9,2)</f>
        <v>2.89</v>
      </c>
      <c r="F9" s="16">
        <f>ROUND(Input!F9,2)</f>
        <v>2.85</v>
      </c>
      <c r="G9" s="16">
        <f>ROUND(Input!G9,2)</f>
        <v>2.93</v>
      </c>
      <c r="H9" s="16">
        <f>ROUND(Input!H9,2)</f>
        <v>2.93</v>
      </c>
      <c r="I9" s="16">
        <f>ROUND(Input!I9,2)</f>
        <v>2.79</v>
      </c>
      <c r="J9" s="16">
        <f>ROUND(Input!J9,2)</f>
        <v>2.93</v>
      </c>
      <c r="K9" s="16">
        <f>ROUND(Input!K9,2)</f>
        <v>2.98</v>
      </c>
      <c r="L9" s="16">
        <f>ROUND(Input!L9,2)</f>
        <v>2.9</v>
      </c>
      <c r="M9" s="16">
        <f>ROUND(Input!M9,2)</f>
        <v>2.86</v>
      </c>
      <c r="N9" s="16">
        <f>ROUND(Input!N9,2)</f>
        <v>3.02</v>
      </c>
      <c r="O9" s="16">
        <f>ROUND(Input!O9,2)</f>
        <v>2.99</v>
      </c>
      <c r="P9" s="16">
        <f>ROUND(Input!P9,2)</f>
        <v>2.98</v>
      </c>
      <c r="Q9" s="16">
        <f>ROUND(Input!Q9,2)</f>
        <v>2.99</v>
      </c>
      <c r="R9" s="16">
        <f>ROUND(Input!R9,2)</f>
        <v>2.95</v>
      </c>
      <c r="S9" s="16">
        <f>ROUND(Input!S9,2)</f>
        <v>2.96</v>
      </c>
      <c r="T9" s="16">
        <f>ROUND(Input!T9,2)</f>
        <v>2.98</v>
      </c>
      <c r="U9" s="16">
        <f>ROUND(Input!U9,2)</f>
        <v>2.96</v>
      </c>
      <c r="V9" s="16">
        <f>ROUND(Input!V9,2)</f>
        <v>2.88</v>
      </c>
      <c r="W9" s="16">
        <f>ROUND(Input!W9,2)</f>
        <v>2.82</v>
      </c>
      <c r="X9" s="16">
        <f>ROUND(Input!X9,2)</f>
        <v>2.89</v>
      </c>
      <c r="Y9" s="16">
        <f>ROUND(Input!Y9,2)</f>
        <v>2.78</v>
      </c>
      <c r="Z9" s="16">
        <f>ROUND(Input!Z9,2)</f>
        <v>2.82</v>
      </c>
      <c r="AA9" s="16">
        <f>ROUND(Input!AA9,2)</f>
        <v>2.82</v>
      </c>
      <c r="AB9" s="16">
        <f>ROUND(Input!AB9,2)</f>
        <v>2.86</v>
      </c>
      <c r="AC9" s="16">
        <f>ROUND(Input!AC9,2)</f>
        <v>2.88</v>
      </c>
      <c r="AD9" s="16">
        <f>ROUND(Input!AD9,2)</f>
        <v>2.92</v>
      </c>
      <c r="AE9" s="16">
        <f>ROUND(Input!AE9,2)</f>
        <v>3.02</v>
      </c>
      <c r="AF9" s="16">
        <f>ROUND(Input!AF9,2)</f>
        <v>3.08</v>
      </c>
      <c r="AG9" s="16">
        <f>ROUND(Input!AG9,2)</f>
        <v>3</v>
      </c>
      <c r="AH9" s="16">
        <f>ROUND(Input!AH9,2)</f>
        <v>2.88</v>
      </c>
      <c r="AI9" s="16">
        <f>ROUND(Input!AI9,2)</f>
        <v>2.91</v>
      </c>
    </row>
    <row r="10" spans="1:35" x14ac:dyDescent="0.2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x14ac:dyDescent="0.25">
      <c r="A11" t="s">
        <v>13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x14ac:dyDescent="0.25">
      <c r="A12" t="s">
        <v>4</v>
      </c>
      <c r="C12" s="4">
        <f t="shared" ref="C12:L12" si="19">+C2/C$8</f>
        <v>0.17030413967896368</v>
      </c>
      <c r="D12" s="4">
        <f t="shared" si="19"/>
        <v>0.18619246861924685</v>
      </c>
      <c r="E12" s="4">
        <f t="shared" si="19"/>
        <v>0.17700202370627349</v>
      </c>
      <c r="F12" s="4">
        <f t="shared" si="19"/>
        <v>0.18671231878779049</v>
      </c>
      <c r="G12" s="4">
        <f t="shared" si="19"/>
        <v>0.22526269702276708</v>
      </c>
      <c r="H12" s="4">
        <f t="shared" si="19"/>
        <v>0.20591011399114209</v>
      </c>
      <c r="I12" s="4">
        <f t="shared" si="19"/>
        <v>0.21468163729391701</v>
      </c>
      <c r="J12" s="4">
        <f t="shared" si="19"/>
        <v>0.21561630147741059</v>
      </c>
      <c r="K12" s="4">
        <f t="shared" si="19"/>
        <v>0.22468043264503443</v>
      </c>
      <c r="L12" s="4">
        <f t="shared" si="19"/>
        <v>0.24711111111111111</v>
      </c>
      <c r="M12" s="4">
        <f t="shared" ref="M12:P18" si="20">+M2/M$8</f>
        <v>0.23429677591616047</v>
      </c>
      <c r="N12" s="4">
        <f t="shared" si="20"/>
        <v>0.23785976924052238</v>
      </c>
      <c r="O12" s="4">
        <f t="shared" si="20"/>
        <v>0.23784266984505364</v>
      </c>
      <c r="P12" s="4">
        <f t="shared" si="20"/>
        <v>0.21200885114526644</v>
      </c>
      <c r="Q12" s="4">
        <f t="shared" ref="Q12:S18" si="21">+Q2/Q$8</f>
        <v>0.20913062203900817</v>
      </c>
      <c r="R12" s="4">
        <f t="shared" si="21"/>
        <v>0.24305513526599287</v>
      </c>
      <c r="S12" s="4">
        <f t="shared" si="21"/>
        <v>0.23336763726617835</v>
      </c>
      <c r="T12" s="4">
        <f t="shared" ref="T12:U18" si="22">+T2/T$8</f>
        <v>0.2395241165094063</v>
      </c>
      <c r="U12" s="4">
        <f t="shared" si="22"/>
        <v>0.22768649453254708</v>
      </c>
      <c r="V12" s="4">
        <f t="shared" ref="V12:AI18" si="23">+V2/V$8</f>
        <v>0.21305821837736733</v>
      </c>
      <c r="W12" s="4">
        <f t="shared" ref="W12:X18" si="24">+W2/W$8</f>
        <v>0.23519727171164814</v>
      </c>
      <c r="X12" s="4">
        <f t="shared" si="24"/>
        <v>0.22851694654610322</v>
      </c>
      <c r="Y12" s="4">
        <f t="shared" ref="Y12:Z12" si="25">+Y2/Y$8</f>
        <v>0.24811707794991122</v>
      </c>
      <c r="Z12" s="4">
        <f t="shared" si="25"/>
        <v>0.24553434411638328</v>
      </c>
      <c r="AA12" s="4">
        <f t="shared" ref="AA12:AB12" si="26">+AA2/AA$8</f>
        <v>0.27278533563262436</v>
      </c>
      <c r="AB12" s="4">
        <f t="shared" si="26"/>
        <v>0.27397089137360237</v>
      </c>
      <c r="AC12" s="4">
        <f t="shared" ref="AC12:AD12" si="27">+AC2/AC$8</f>
        <v>0.2774518021793797</v>
      </c>
      <c r="AD12" s="4">
        <f t="shared" si="27"/>
        <v>0.26958095015758143</v>
      </c>
      <c r="AE12" s="4">
        <f t="shared" ref="AE12:AF12" si="28">+AE2/AE$8</f>
        <v>0.20318043588443993</v>
      </c>
      <c r="AF12" s="4">
        <f t="shared" si="28"/>
        <v>0.17791672587750462</v>
      </c>
      <c r="AG12" s="4">
        <f t="shared" ref="AG12:AH12" si="29">+AG2/AG$8</f>
        <v>0.20693462897526502</v>
      </c>
      <c r="AH12" s="4">
        <f t="shared" si="29"/>
        <v>0.224030131826742</v>
      </c>
      <c r="AI12" s="4">
        <f t="shared" si="23"/>
        <v>0.22339555291143007</v>
      </c>
    </row>
    <row r="13" spans="1:35" x14ac:dyDescent="0.25">
      <c r="A13" t="s">
        <v>5</v>
      </c>
      <c r="C13" s="4">
        <f t="shared" ref="C13:L13" si="30">+C3/C$8</f>
        <v>0.10004224162207828</v>
      </c>
      <c r="D13" s="4">
        <f t="shared" si="30"/>
        <v>8.2744192757177898E-2</v>
      </c>
      <c r="E13" s="4">
        <f t="shared" si="30"/>
        <v>9.916160740098294E-2</v>
      </c>
      <c r="F13" s="4">
        <f t="shared" si="30"/>
        <v>9.9147665185401038E-2</v>
      </c>
      <c r="G13" s="4">
        <f t="shared" si="30"/>
        <v>8.0925277291301806E-2</v>
      </c>
      <c r="H13" s="4">
        <f t="shared" si="30"/>
        <v>8.5457053655703191E-2</v>
      </c>
      <c r="I13" s="4">
        <f t="shared" si="30"/>
        <v>8.4351904491188179E-2</v>
      </c>
      <c r="J13" s="4">
        <f t="shared" si="30"/>
        <v>7.6297195061023476E-2</v>
      </c>
      <c r="K13" s="4">
        <f t="shared" si="30"/>
        <v>7.9926956033150726E-2</v>
      </c>
      <c r="L13" s="4">
        <f t="shared" si="30"/>
        <v>7.179487179487179E-2</v>
      </c>
      <c r="M13" s="4">
        <f t="shared" si="20"/>
        <v>7.0155530338428682E-2</v>
      </c>
      <c r="N13" s="4">
        <f t="shared" si="20"/>
        <v>7.0242170660580708E-2</v>
      </c>
      <c r="O13" s="4">
        <f t="shared" si="20"/>
        <v>6.9904648390941598E-2</v>
      </c>
      <c r="P13" s="4">
        <f t="shared" si="20"/>
        <v>6.5307098857723817E-2</v>
      </c>
      <c r="Q13" s="4">
        <f t="shared" si="21"/>
        <v>6.128099427797945E-2</v>
      </c>
      <c r="R13" s="4">
        <f t="shared" si="21"/>
        <v>5.6769351812624824E-2</v>
      </c>
      <c r="S13" s="4">
        <f t="shared" si="21"/>
        <v>6.3321024275077187E-2</v>
      </c>
      <c r="T13" s="4">
        <f t="shared" si="22"/>
        <v>6.1712477290042783E-2</v>
      </c>
      <c r="U13" s="4">
        <f t="shared" si="22"/>
        <v>6.1601877826759029E-2</v>
      </c>
      <c r="V13" s="4">
        <f t="shared" si="23"/>
        <v>5.2899228431143322E-2</v>
      </c>
      <c r="W13" s="4">
        <f t="shared" si="24"/>
        <v>5.7858528841065446E-2</v>
      </c>
      <c r="X13" s="4">
        <f t="shared" si="24"/>
        <v>5.5483791597465706E-2</v>
      </c>
      <c r="Y13" s="4">
        <f t="shared" ref="Y13:Z13" si="31">+Y3/Y$8</f>
        <v>6.3009001285897981E-2</v>
      </c>
      <c r="Z13" s="4">
        <f t="shared" si="31"/>
        <v>6.138358602909582E-2</v>
      </c>
      <c r="AA13" s="4">
        <f t="shared" ref="AA13:AB13" si="32">+AA3/AA$8</f>
        <v>5.345851695727151E-2</v>
      </c>
      <c r="AB13" s="4">
        <f t="shared" si="32"/>
        <v>5.4719220438503344E-2</v>
      </c>
      <c r="AC13" s="4">
        <f t="shared" ref="AC13:AD13" si="33">+AC3/AC$8</f>
        <v>5.9693449886241166E-2</v>
      </c>
      <c r="AD13" s="4">
        <f t="shared" si="33"/>
        <v>6.2974203338391502E-2</v>
      </c>
      <c r="AE13" s="4">
        <f t="shared" ref="AE13:AF13" si="34">+AE3/AE$8</f>
        <v>6.817029903699949E-2</v>
      </c>
      <c r="AF13" s="4">
        <f t="shared" si="34"/>
        <v>4.8529202785277815E-2</v>
      </c>
      <c r="AG13" s="4">
        <f t="shared" ref="AG13:AH13" si="35">+AG3/AG$8</f>
        <v>5.2340989399293283E-2</v>
      </c>
      <c r="AH13" s="4">
        <f t="shared" si="35"/>
        <v>4.7005649717514121E-2</v>
      </c>
      <c r="AI13" s="4">
        <f t="shared" si="23"/>
        <v>4.9973971889640811E-2</v>
      </c>
    </row>
    <row r="14" spans="1:35" x14ac:dyDescent="0.25">
      <c r="A14" t="s">
        <v>6</v>
      </c>
      <c r="C14" s="4">
        <f t="shared" ref="C14:L14" si="36">+C4/C$8</f>
        <v>1.471416502393692E-2</v>
      </c>
      <c r="D14" s="4">
        <f t="shared" si="36"/>
        <v>1.5942865387389989E-2</v>
      </c>
      <c r="E14" s="4">
        <f t="shared" si="36"/>
        <v>1.2359063313096271E-2</v>
      </c>
      <c r="F14" s="4">
        <f t="shared" si="36"/>
        <v>1.3768485466598673E-2</v>
      </c>
      <c r="G14" s="4">
        <f t="shared" si="36"/>
        <v>1.0945709281961471E-2</v>
      </c>
      <c r="H14" s="4">
        <f t="shared" si="36"/>
        <v>1.183474914688158E-2</v>
      </c>
      <c r="I14" s="4">
        <f t="shared" si="36"/>
        <v>9.0960773166571911E-3</v>
      </c>
      <c r="J14" s="4">
        <f t="shared" si="36"/>
        <v>8.5646991649418313E-3</v>
      </c>
      <c r="K14" s="4">
        <f t="shared" si="36"/>
        <v>1.0675656693355809E-2</v>
      </c>
      <c r="L14" s="4">
        <f t="shared" si="36"/>
        <v>1.2854700854700855E-2</v>
      </c>
      <c r="M14" s="4">
        <f t="shared" si="20"/>
        <v>1.288298511447834E-2</v>
      </c>
      <c r="N14" s="4">
        <f t="shared" si="20"/>
        <v>1.7243565360720171E-2</v>
      </c>
      <c r="O14" s="4">
        <f t="shared" si="20"/>
        <v>1.3349225268176401E-2</v>
      </c>
      <c r="P14" s="4">
        <f t="shared" si="20"/>
        <v>1.2738472579391185E-2</v>
      </c>
      <c r="Q14" s="4">
        <f t="shared" si="21"/>
        <v>1.2859164461945486E-2</v>
      </c>
      <c r="R14" s="4">
        <f t="shared" si="21"/>
        <v>1.3375295043273014E-2</v>
      </c>
      <c r="S14" s="4">
        <f t="shared" si="21"/>
        <v>1.0896543374296266E-2</v>
      </c>
      <c r="T14" s="4">
        <f t="shared" si="22"/>
        <v>1.3069214088964425E-2</v>
      </c>
      <c r="U14" s="4">
        <f t="shared" si="22"/>
        <v>1.4484456403503749E-2</v>
      </c>
      <c r="V14" s="4">
        <f t="shared" si="23"/>
        <v>1.5606733691840074E-2</v>
      </c>
      <c r="W14" s="4">
        <f t="shared" si="24"/>
        <v>1.5346621979185042E-2</v>
      </c>
      <c r="X14" s="4">
        <f t="shared" si="24"/>
        <v>1.2609952635787661E-2</v>
      </c>
      <c r="Y14" s="4">
        <f t="shared" ref="Y14:Z14" si="37">+Y4/Y$8</f>
        <v>1.5124609638111568E-2</v>
      </c>
      <c r="Z14" s="4">
        <f t="shared" si="37"/>
        <v>1.3934074028604752E-2</v>
      </c>
      <c r="AA14" s="4">
        <f t="shared" ref="AA14:AB14" si="38">+AA4/AA$8</f>
        <v>1.3923484703327585E-2</v>
      </c>
      <c r="AB14" s="4">
        <f t="shared" si="38"/>
        <v>1.3929664563682928E-2</v>
      </c>
      <c r="AC14" s="4">
        <f t="shared" ref="AC14:AD14" si="39">+AC4/AC$8</f>
        <v>1.311220213148126E-2</v>
      </c>
      <c r="AD14" s="4">
        <f t="shared" si="39"/>
        <v>1.4532508462705731E-2</v>
      </c>
      <c r="AE14" s="4">
        <f t="shared" ref="AE14:AF14" si="40">+AE4/AE$8</f>
        <v>1.5141915864166244E-2</v>
      </c>
      <c r="AF14" s="4">
        <f t="shared" si="40"/>
        <v>2.5294869972999859E-2</v>
      </c>
      <c r="AG14" s="4">
        <f t="shared" ref="AG14:AH14" si="41">+AG4/AG$8</f>
        <v>3.9384570082449943E-2</v>
      </c>
      <c r="AH14" s="4">
        <f t="shared" si="41"/>
        <v>5.0998116760828625E-2</v>
      </c>
      <c r="AI14" s="4">
        <f t="shared" si="23"/>
        <v>4.9230311593664013E-2</v>
      </c>
    </row>
    <row r="15" spans="1:35" x14ac:dyDescent="0.25">
      <c r="A15" t="s">
        <v>7</v>
      </c>
      <c r="C15" s="4">
        <f t="shared" ref="C15:L15" si="42">+C5/C$8</f>
        <v>0.7149394536750211</v>
      </c>
      <c r="D15" s="4">
        <f t="shared" si="42"/>
        <v>0.71512047323618522</v>
      </c>
      <c r="E15" s="4">
        <f t="shared" si="42"/>
        <v>0.71147730557964728</v>
      </c>
      <c r="F15" s="4">
        <f t="shared" si="42"/>
        <v>0.70037153056020984</v>
      </c>
      <c r="G15" s="4">
        <f t="shared" si="42"/>
        <v>0.68286631640396966</v>
      </c>
      <c r="H15" s="4">
        <f t="shared" si="42"/>
        <v>0.69679808320627312</v>
      </c>
      <c r="I15" s="4">
        <f t="shared" si="42"/>
        <v>0.6918703808982376</v>
      </c>
      <c r="J15" s="4">
        <f t="shared" si="42"/>
        <v>0.69952180429662403</v>
      </c>
      <c r="K15" s="4">
        <f t="shared" si="42"/>
        <v>0.68471695462845905</v>
      </c>
      <c r="L15" s="4">
        <f t="shared" si="42"/>
        <v>0.66823931623931621</v>
      </c>
      <c r="M15" s="4">
        <f t="shared" si="20"/>
        <v>0.68266470863093254</v>
      </c>
      <c r="N15" s="4">
        <f t="shared" si="20"/>
        <v>0.67465449473817674</v>
      </c>
      <c r="O15" s="4">
        <f t="shared" si="20"/>
        <v>0.67890345649582839</v>
      </c>
      <c r="P15" s="4">
        <f t="shared" si="20"/>
        <v>0.70994557741761855</v>
      </c>
      <c r="Q15" s="4">
        <f t="shared" si="21"/>
        <v>0.71672921922106692</v>
      </c>
      <c r="R15" s="4">
        <f t="shared" si="21"/>
        <v>0.6868002178781093</v>
      </c>
      <c r="S15" s="4">
        <f t="shared" si="21"/>
        <v>0.69241479508444825</v>
      </c>
      <c r="T15" s="4">
        <f t="shared" si="22"/>
        <v>0.68569419211158644</v>
      </c>
      <c r="U15" s="4">
        <f t="shared" si="22"/>
        <v>0.69622717123719013</v>
      </c>
      <c r="V15" s="4">
        <f t="shared" si="23"/>
        <v>0.7184358194996493</v>
      </c>
      <c r="W15" s="4">
        <f t="shared" si="24"/>
        <v>0.69159757746810135</v>
      </c>
      <c r="X15" s="4">
        <f t="shared" si="24"/>
        <v>0.70338930922064347</v>
      </c>
      <c r="Y15" s="4">
        <f t="shared" ref="Y15:Z15" si="43">+Y5/Y$8</f>
        <v>0.67374931112607928</v>
      </c>
      <c r="Z15" s="4">
        <f t="shared" si="43"/>
        <v>0.67914799582591612</v>
      </c>
      <c r="AA15" s="4">
        <f t="shared" ref="AA15:AB15" si="44">+AA5/AA$8</f>
        <v>0.65983266270677654</v>
      </c>
      <c r="AB15" s="4">
        <f t="shared" si="44"/>
        <v>0.65738022362421134</v>
      </c>
      <c r="AC15" s="4">
        <f t="shared" ref="AC15:AD15" si="45">+AC5/AC$8</f>
        <v>0.64974254580289781</v>
      </c>
      <c r="AD15" s="4">
        <f t="shared" si="45"/>
        <v>0.65291233804132132</v>
      </c>
      <c r="AE15" s="4">
        <f t="shared" ref="AE15:AF15" si="46">+AE5/AE$8</f>
        <v>0.71350734921439429</v>
      </c>
      <c r="AF15" s="4">
        <f t="shared" si="46"/>
        <v>0.74825920136421775</v>
      </c>
      <c r="AG15" s="4">
        <f t="shared" ref="AG15:AH15" si="47">+AG5/AG$8</f>
        <v>0.70133981154299174</v>
      </c>
      <c r="AH15" s="4">
        <f t="shared" si="47"/>
        <v>0.67796610169491522</v>
      </c>
      <c r="AI15" s="4">
        <f t="shared" si="23"/>
        <v>0.67740016360526512</v>
      </c>
    </row>
    <row r="16" spans="1:35" x14ac:dyDescent="0.25">
      <c r="A16" t="s">
        <v>10</v>
      </c>
      <c r="C16" s="4">
        <f t="shared" ref="C16:L16" si="48">+C6/C$8</f>
        <v>0.27034638130104194</v>
      </c>
      <c r="D16" s="4">
        <f t="shared" si="48"/>
        <v>0.26893666137642475</v>
      </c>
      <c r="E16" s="4">
        <f t="shared" si="48"/>
        <v>0.27616363110725645</v>
      </c>
      <c r="F16" s="4">
        <f t="shared" si="48"/>
        <v>0.28585998397319151</v>
      </c>
      <c r="G16" s="4">
        <f t="shared" si="48"/>
        <v>0.30618797431406891</v>
      </c>
      <c r="H16" s="4">
        <f t="shared" si="48"/>
        <v>0.29136716764684528</v>
      </c>
      <c r="I16" s="4">
        <f t="shared" si="48"/>
        <v>0.29903354178510516</v>
      </c>
      <c r="J16" s="4">
        <f t="shared" si="48"/>
        <v>0.29191349653843407</v>
      </c>
      <c r="K16" s="4">
        <f t="shared" si="48"/>
        <v>0.30460738867818515</v>
      </c>
      <c r="L16" s="4">
        <f t="shared" si="48"/>
        <v>0.31890598290598293</v>
      </c>
      <c r="M16" s="4">
        <f t="shared" si="20"/>
        <v>0.30445230625458913</v>
      </c>
      <c r="N16" s="4">
        <f t="shared" si="20"/>
        <v>0.30810193990110307</v>
      </c>
      <c r="O16" s="4">
        <f t="shared" si="20"/>
        <v>0.30774731823599522</v>
      </c>
      <c r="P16" s="4">
        <f t="shared" si="20"/>
        <v>0.27731595000299025</v>
      </c>
      <c r="Q16" s="4">
        <f t="shared" si="21"/>
        <v>0.27041161631698762</v>
      </c>
      <c r="R16" s="4">
        <f t="shared" si="21"/>
        <v>0.2998244870786177</v>
      </c>
      <c r="S16" s="4">
        <f t="shared" si="21"/>
        <v>0.29668866154125551</v>
      </c>
      <c r="T16" s="4">
        <f t="shared" si="22"/>
        <v>0.30123659379944911</v>
      </c>
      <c r="U16" s="4">
        <f t="shared" si="22"/>
        <v>0.2892883723593061</v>
      </c>
      <c r="V16" s="4">
        <f t="shared" si="23"/>
        <v>0.26595744680851063</v>
      </c>
      <c r="W16" s="4">
        <f t="shared" si="24"/>
        <v>0.29305580055271357</v>
      </c>
      <c r="X16" s="4">
        <f t="shared" si="24"/>
        <v>0.28400073814356891</v>
      </c>
      <c r="Y16" s="4">
        <f t="shared" ref="Y16:Z16" si="49">+Y6/Y$8</f>
        <v>0.31112607923580921</v>
      </c>
      <c r="Z16" s="4">
        <f t="shared" si="49"/>
        <v>0.30691793014547908</v>
      </c>
      <c r="AA16" s="4">
        <f t="shared" ref="AA16:AB16" si="50">+AA6/AA$8</f>
        <v>0.32624385258989591</v>
      </c>
      <c r="AB16" s="4">
        <f t="shared" si="50"/>
        <v>0.32869011181210567</v>
      </c>
      <c r="AC16" s="4">
        <f t="shared" ref="AC16:AD16" si="51">+AC6/AC$8</f>
        <v>0.3371452520656209</v>
      </c>
      <c r="AD16" s="4">
        <f t="shared" si="51"/>
        <v>0.33255515349597292</v>
      </c>
      <c r="AE16" s="4">
        <f t="shared" ref="AE16:AF16" si="52">+AE6/AE$8</f>
        <v>0.27135073492143941</v>
      </c>
      <c r="AF16" s="4">
        <f t="shared" si="52"/>
        <v>0.22644592866278243</v>
      </c>
      <c r="AG16" s="4">
        <f t="shared" ref="AG16:AH16" si="53">+AG6/AG$8</f>
        <v>0.25927561837455831</v>
      </c>
      <c r="AH16" s="4">
        <f t="shared" si="53"/>
        <v>0.27103578154425612</v>
      </c>
      <c r="AI16" s="4">
        <f t="shared" si="23"/>
        <v>0.27336952480107085</v>
      </c>
    </row>
    <row r="17" spans="1:44" x14ac:dyDescent="0.25">
      <c r="A17" t="s">
        <v>11</v>
      </c>
      <c r="C17" s="4">
        <f t="shared" ref="C17:L17" si="54">+C7/C$8</f>
        <v>0.2850605463249789</v>
      </c>
      <c r="D17" s="4">
        <f t="shared" si="54"/>
        <v>0.28487952676381473</v>
      </c>
      <c r="E17" s="4">
        <f t="shared" si="54"/>
        <v>0.28852269442035272</v>
      </c>
      <c r="F17" s="4">
        <f t="shared" si="54"/>
        <v>0.29962846943979021</v>
      </c>
      <c r="G17" s="4">
        <f t="shared" si="54"/>
        <v>0.31713368359603034</v>
      </c>
      <c r="H17" s="4">
        <f t="shared" si="54"/>
        <v>0.30320191679372688</v>
      </c>
      <c r="I17" s="4">
        <f t="shared" si="54"/>
        <v>0.30812961910176234</v>
      </c>
      <c r="J17" s="4">
        <f t="shared" si="54"/>
        <v>0.30047819570337592</v>
      </c>
      <c r="K17" s="4">
        <f t="shared" si="54"/>
        <v>0.31528304537154095</v>
      </c>
      <c r="L17" s="4">
        <f t="shared" si="54"/>
        <v>0.33176068376068374</v>
      </c>
      <c r="M17" s="4">
        <f t="shared" si="20"/>
        <v>0.31733529136906746</v>
      </c>
      <c r="N17" s="4">
        <f t="shared" si="20"/>
        <v>0.32534550526182326</v>
      </c>
      <c r="O17" s="4">
        <f t="shared" si="20"/>
        <v>0.32109654350417161</v>
      </c>
      <c r="P17" s="4">
        <f t="shared" si="20"/>
        <v>0.29005442258238145</v>
      </c>
      <c r="Q17" s="4">
        <f t="shared" si="21"/>
        <v>0.28327078077893314</v>
      </c>
      <c r="R17" s="4">
        <f t="shared" si="21"/>
        <v>0.3131997821218907</v>
      </c>
      <c r="S17" s="4">
        <f t="shared" si="21"/>
        <v>0.3075852049155518</v>
      </c>
      <c r="T17" s="4">
        <f t="shared" si="22"/>
        <v>0.3143058078884135</v>
      </c>
      <c r="U17" s="4">
        <f t="shared" si="22"/>
        <v>0.30377282876280987</v>
      </c>
      <c r="V17" s="4">
        <f t="shared" si="23"/>
        <v>0.2815641805003507</v>
      </c>
      <c r="W17" s="4">
        <f t="shared" si="24"/>
        <v>0.30840242253189865</v>
      </c>
      <c r="X17" s="4">
        <f t="shared" si="24"/>
        <v>0.29661069077935659</v>
      </c>
      <c r="Y17" s="4">
        <f t="shared" ref="Y17:Z17" si="55">+Y7/Y$8</f>
        <v>0.32625068887392078</v>
      </c>
      <c r="Z17" s="4">
        <f t="shared" si="55"/>
        <v>0.32085200417408383</v>
      </c>
      <c r="AA17" s="4">
        <f t="shared" ref="AA17:AB17" si="56">+AA7/AA$8</f>
        <v>0.34016733729322346</v>
      </c>
      <c r="AB17" s="4">
        <f t="shared" si="56"/>
        <v>0.34261977637578861</v>
      </c>
      <c r="AC17" s="4">
        <f t="shared" ref="AC17:AD17" si="57">+AC7/AC$8</f>
        <v>0.35025745419710214</v>
      </c>
      <c r="AD17" s="4">
        <f t="shared" si="57"/>
        <v>0.34708766195867863</v>
      </c>
      <c r="AE17" s="4">
        <f t="shared" ref="AE17:AF17" si="58">+AE7/AE$8</f>
        <v>0.28649265078560565</v>
      </c>
      <c r="AF17" s="4">
        <f t="shared" si="58"/>
        <v>0.2517407986357823</v>
      </c>
      <c r="AG17" s="4">
        <f t="shared" ref="AG17:AH17" si="59">+AG7/AG$8</f>
        <v>0.29866018845700826</v>
      </c>
      <c r="AH17" s="4">
        <f t="shared" si="59"/>
        <v>0.32203389830508472</v>
      </c>
      <c r="AI17" s="4">
        <f t="shared" si="23"/>
        <v>0.32259983639473488</v>
      </c>
    </row>
    <row r="18" spans="1:44" x14ac:dyDescent="0.25">
      <c r="A18" t="s">
        <v>12</v>
      </c>
      <c r="C18" s="4">
        <f t="shared" ref="C18:L18" si="60">+C8/C$8</f>
        <v>1</v>
      </c>
      <c r="D18" s="4">
        <f t="shared" si="60"/>
        <v>1</v>
      </c>
      <c r="E18" s="4">
        <f t="shared" si="60"/>
        <v>1</v>
      </c>
      <c r="F18" s="4">
        <f t="shared" si="60"/>
        <v>1</v>
      </c>
      <c r="G18" s="4">
        <f t="shared" si="60"/>
        <v>1</v>
      </c>
      <c r="H18" s="4">
        <f t="shared" si="60"/>
        <v>1</v>
      </c>
      <c r="I18" s="4">
        <f t="shared" si="60"/>
        <v>1</v>
      </c>
      <c r="J18" s="4">
        <f t="shared" si="60"/>
        <v>1</v>
      </c>
      <c r="K18" s="4">
        <f t="shared" si="60"/>
        <v>1</v>
      </c>
      <c r="L18" s="4">
        <f t="shared" si="60"/>
        <v>1</v>
      </c>
      <c r="M18" s="4">
        <f t="shared" si="20"/>
        <v>1</v>
      </c>
      <c r="N18" s="4">
        <f t="shared" si="20"/>
        <v>1</v>
      </c>
      <c r="O18" s="4">
        <f t="shared" si="20"/>
        <v>1</v>
      </c>
      <c r="P18" s="4">
        <f t="shared" si="20"/>
        <v>1</v>
      </c>
      <c r="Q18" s="4">
        <f t="shared" si="21"/>
        <v>1</v>
      </c>
      <c r="R18" s="4">
        <f t="shared" si="21"/>
        <v>1</v>
      </c>
      <c r="S18" s="4">
        <f t="shared" si="21"/>
        <v>1</v>
      </c>
      <c r="T18" s="4">
        <f t="shared" si="22"/>
        <v>1</v>
      </c>
      <c r="U18" s="4">
        <f t="shared" si="22"/>
        <v>1</v>
      </c>
      <c r="V18" s="4">
        <f t="shared" si="23"/>
        <v>1</v>
      </c>
      <c r="W18" s="4">
        <f t="shared" si="24"/>
        <v>1</v>
      </c>
      <c r="X18" s="4">
        <f t="shared" si="24"/>
        <v>1</v>
      </c>
      <c r="Y18" s="4">
        <f t="shared" ref="Y18:Z18" si="61">+Y8/Y$8</f>
        <v>1</v>
      </c>
      <c r="Z18" s="4">
        <f t="shared" si="61"/>
        <v>1</v>
      </c>
      <c r="AA18" s="4">
        <f t="shared" ref="AA18:AB18" si="62">+AA8/AA$8</f>
        <v>1</v>
      </c>
      <c r="AB18" s="4">
        <f t="shared" si="62"/>
        <v>1</v>
      </c>
      <c r="AC18" s="4">
        <f t="shared" ref="AC18:AD18" si="63">+AC8/AC$8</f>
        <v>1</v>
      </c>
      <c r="AD18" s="4">
        <f t="shared" si="63"/>
        <v>1</v>
      </c>
      <c r="AE18" s="4">
        <f t="shared" ref="AE18:AF18" si="64">+AE8/AE$8</f>
        <v>1</v>
      </c>
      <c r="AF18" s="4">
        <f t="shared" si="64"/>
        <v>1</v>
      </c>
      <c r="AG18" s="4">
        <f t="shared" ref="AG18:AH18" si="65">+AG8/AG$8</f>
        <v>1</v>
      </c>
      <c r="AH18" s="4">
        <f t="shared" si="65"/>
        <v>1</v>
      </c>
      <c r="AI18" s="4">
        <f t="shared" si="23"/>
        <v>1</v>
      </c>
    </row>
    <row r="20" spans="1:44" x14ac:dyDescent="0.25">
      <c r="A20" t="s">
        <v>14</v>
      </c>
    </row>
    <row r="21" spans="1:44" x14ac:dyDescent="0.25">
      <c r="A21" t="s">
        <v>4</v>
      </c>
      <c r="C21" s="4">
        <f>+C2/Input!C45</f>
        <v>0.70238095238095233</v>
      </c>
      <c r="D21" s="4">
        <f>+D2/Input!D45</f>
        <v>0.71614872364039961</v>
      </c>
      <c r="E21" s="4">
        <f>+E2/Input!E45</f>
        <v>0.71274738067520371</v>
      </c>
      <c r="F21" s="4">
        <f>+F2/Input!F45</f>
        <v>0.71135165140160972</v>
      </c>
      <c r="G21" s="4">
        <f>+G2/Input!G45</f>
        <v>0.73816355810616929</v>
      </c>
      <c r="H21" s="4">
        <f>+H2/Input!H45</f>
        <v>0.71761133603238869</v>
      </c>
      <c r="I21" s="4">
        <f>+I2/Input!I45</f>
        <v>0.71115819209039544</v>
      </c>
      <c r="J21" s="4">
        <f>+J2/Input!J45</f>
        <v>0.70567624386825512</v>
      </c>
      <c r="K21" s="4">
        <f>+K2/Input!K45</f>
        <v>0.70061322820849758</v>
      </c>
      <c r="L21" s="4">
        <f>+L2/Input!L45</f>
        <v>0.70932286555446511</v>
      </c>
      <c r="M21" s="4">
        <f>+M2/Input!M45</f>
        <v>0.7045363307908471</v>
      </c>
      <c r="N21" s="4">
        <f>+N2/Input!N45</f>
        <v>0.69597477276943054</v>
      </c>
      <c r="O21" s="4">
        <f>+O2/Input!O45</f>
        <v>0.71638844013642078</v>
      </c>
      <c r="P21" s="4">
        <f>+P2/Input!P45</f>
        <v>0.68995718178279486</v>
      </c>
      <c r="Q21" s="4">
        <f>+Q2/Input!Q45</f>
        <v>0.67884961054523663</v>
      </c>
      <c r="R21" s="4">
        <f>+R2/Input!R45</f>
        <v>0.71497240519850458</v>
      </c>
      <c r="S21" s="4">
        <f>+S2/Input!S45</f>
        <v>0.69396939693969395</v>
      </c>
      <c r="T21" s="4">
        <f>+T2/Input!T45</f>
        <v>0.70066860963483624</v>
      </c>
      <c r="U21" s="4">
        <f>+U2/Input!U45</f>
        <v>0.72060155825330674</v>
      </c>
      <c r="V21" s="4">
        <f>+V2/Input!V45</f>
        <v>0.70639534883720934</v>
      </c>
      <c r="W21" s="4">
        <f>+W2/Input!W45</f>
        <v>0.70633939607981633</v>
      </c>
      <c r="X21" s="4">
        <f>+X2/Input!X45</f>
        <v>0.67928323276650215</v>
      </c>
      <c r="Y21" s="4">
        <f>+Y2/Input!Y45</f>
        <v>0.69336071184120462</v>
      </c>
      <c r="Z21" s="4">
        <f>+Z2/Input!Z45</f>
        <v>0.6815471119441131</v>
      </c>
      <c r="AA21" s="4">
        <f>+AA2/Input!AA45</f>
        <v>0.68798324742268047</v>
      </c>
      <c r="AB21" s="4">
        <f>+AB2/Input!AB45</f>
        <v>0.68116167106693581</v>
      </c>
      <c r="AC21" s="4">
        <f>+AC2/Input!AC45</f>
        <v>0.70532724505327249</v>
      </c>
      <c r="AD21" s="4">
        <f>+AD2/Input!AD45</f>
        <v>0.68930010446202061</v>
      </c>
      <c r="AE21" s="4">
        <f>+AE2/Input!AE45</f>
        <v>0.45086461408688316</v>
      </c>
      <c r="AF21" s="4">
        <f>+AF2/Input!AF45</f>
        <v>0.3958267467594056</v>
      </c>
      <c r="AG21" s="4">
        <f>+AG2/Input!AG45</f>
        <v>0.41441839893852278</v>
      </c>
      <c r="AH21" s="4">
        <f>+AH2/Input!AH45</f>
        <v>0.41851956093442161</v>
      </c>
      <c r="AI21" s="4">
        <f>+AI2/Input!AI45</f>
        <v>0.39809170421415319</v>
      </c>
    </row>
    <row r="22" spans="1:44" x14ac:dyDescent="0.25">
      <c r="A22" t="s">
        <v>5</v>
      </c>
      <c r="C22" s="4">
        <f>+C3/Input!C46</f>
        <v>0.80784536668561679</v>
      </c>
      <c r="D22" s="4">
        <f>+D3/Input!D46</f>
        <v>0.78831615120274912</v>
      </c>
      <c r="E22" s="4">
        <f>+E3/Input!E46</f>
        <v>0.7817663817663818</v>
      </c>
      <c r="F22" s="4">
        <f>+F3/Input!F46</f>
        <v>0.79127906976744189</v>
      </c>
      <c r="G22" s="4">
        <f>+G3/Input!G46</f>
        <v>0.77498252969951087</v>
      </c>
      <c r="H22" s="4">
        <f>+H3/Input!H46</f>
        <v>0.80671692940370121</v>
      </c>
      <c r="I22" s="4">
        <f>+I3/Input!I46</f>
        <v>0.79610999329309184</v>
      </c>
      <c r="J22" s="4">
        <f>+J3/Input!J46</f>
        <v>0.80618401206636503</v>
      </c>
      <c r="K22" s="4">
        <f>+K3/Input!K46</f>
        <v>0.79247910863509752</v>
      </c>
      <c r="L22" s="4">
        <f>+L3/Input!L46</f>
        <v>0.77777777777777779</v>
      </c>
      <c r="M22" s="4">
        <f>+M3/Input!M46</f>
        <v>0.75829725829725825</v>
      </c>
      <c r="N22" s="4">
        <f>+N3/Input!N46</f>
        <v>0.77212543554006974</v>
      </c>
      <c r="O22" s="4">
        <f>+O3/Input!O46</f>
        <v>0.79579375848032563</v>
      </c>
      <c r="P22" s="4">
        <f>+P3/Input!P46</f>
        <v>0.76203768318213538</v>
      </c>
      <c r="Q22" s="4">
        <f>+Q3/Input!Q46</f>
        <v>0.76556495003843195</v>
      </c>
      <c r="R22" s="4">
        <f>+R3/Input!R46</f>
        <v>0.7558420628525383</v>
      </c>
      <c r="S22" s="4">
        <f>+S3/Input!S46</f>
        <v>0.80647648419429452</v>
      </c>
      <c r="T22" s="4">
        <f>+T3/Input!T46</f>
        <v>0.79893778452200304</v>
      </c>
      <c r="U22" s="4">
        <f>+U3/Input!U46</f>
        <v>0.79234167893961704</v>
      </c>
      <c r="V22" s="4">
        <f>+V3/Input!V46</f>
        <v>0.77549271636675232</v>
      </c>
      <c r="W22" s="4">
        <f>+W3/Input!W46</f>
        <v>0.75692307692307692</v>
      </c>
      <c r="X22" s="4">
        <f>+X3/Input!X46</f>
        <v>0.75481171548117154</v>
      </c>
      <c r="Y22" s="4">
        <f>+Y3/Input!Y46</f>
        <v>0.79643962848297212</v>
      </c>
      <c r="Z22" s="4">
        <f>+Z3/Input!Z46</f>
        <v>0.76219512195121952</v>
      </c>
      <c r="AA22" s="4">
        <f>+AA3/Input!AA46</f>
        <v>0.74798927613941024</v>
      </c>
      <c r="AB22" s="4">
        <f>+AB3/Input!AB46</f>
        <v>0.72817955112219457</v>
      </c>
      <c r="AC22" s="4">
        <f>+AC3/Input!AC46</f>
        <v>0.69236111111111109</v>
      </c>
      <c r="AD22" s="4">
        <f>+AD3/Input!AD46</f>
        <v>0.66522811344019728</v>
      </c>
      <c r="AE22" s="4">
        <f>+AE3/Input!AE46</f>
        <v>0.69196141479099682</v>
      </c>
      <c r="AF22" s="4">
        <f>+AF3/Input!AF46</f>
        <v>0.48474095102909864</v>
      </c>
      <c r="AG22" s="4">
        <f>+AG3/Input!AG46</f>
        <v>0.45930232558139533</v>
      </c>
      <c r="AH22" s="4">
        <f>+AH3/Input!AH46</f>
        <v>0.4400564174894217</v>
      </c>
      <c r="AI22" s="4">
        <f>+AI3/Input!AI46</f>
        <v>0.44268774703557312</v>
      </c>
      <c r="AK22" s="17"/>
    </row>
    <row r="23" spans="1:44" x14ac:dyDescent="0.25">
      <c r="A23" t="s">
        <v>6</v>
      </c>
      <c r="C23" s="4">
        <f>+C4/Input!C47</f>
        <v>0.27463863337713534</v>
      </c>
      <c r="D23" s="4">
        <f>+D4/Input!D47</f>
        <v>0.25638051044083526</v>
      </c>
      <c r="E23" s="4">
        <f>+E4/Input!E47</f>
        <v>0.23684210526315788</v>
      </c>
      <c r="F23" s="4">
        <f>+F4/Input!F47</f>
        <v>0.2441860465116279</v>
      </c>
      <c r="G23" s="4">
        <f>+G4/Input!G47</f>
        <v>0.2183406113537118</v>
      </c>
      <c r="H23" s="4">
        <f>+H4/Input!H47</f>
        <v>0.19878048780487806</v>
      </c>
      <c r="I23" s="4">
        <f>+I4/Input!I47</f>
        <v>0.15219976218787157</v>
      </c>
      <c r="J23" s="4">
        <f>+J4/Input!J47</f>
        <v>0.13636363636363635</v>
      </c>
      <c r="K23" s="4">
        <f>+K4/Input!K47</f>
        <v>0.17736289381563594</v>
      </c>
      <c r="L23" s="4">
        <f>+L4/Input!L47</f>
        <v>0.20085470085470086</v>
      </c>
      <c r="M23" s="4">
        <f>+M4/Input!M47</f>
        <v>0.2382716049382716</v>
      </c>
      <c r="N23" s="4">
        <f>+N4/Input!N47</f>
        <v>0.29090909090909089</v>
      </c>
      <c r="O23" s="4">
        <f>+O4/Input!O47</f>
        <v>0.26987951807228916</v>
      </c>
      <c r="P23" s="4">
        <f>+P4/Input!P47</f>
        <v>0.2563176895306859</v>
      </c>
      <c r="Q23" s="4">
        <f>+Q4/Input!Q47</f>
        <v>0.24792408066429419</v>
      </c>
      <c r="R23" s="4">
        <f>+R4/Input!R47</f>
        <v>0.26787878787878788</v>
      </c>
      <c r="S23" s="4">
        <f>+S4/Input!S47</f>
        <v>0.23255813953488372</v>
      </c>
      <c r="T23" s="4">
        <f>+T4/Input!T47</f>
        <v>0.2840764331210191</v>
      </c>
      <c r="U23" s="4">
        <f>+U4/Input!U47</f>
        <v>0.31546134663341646</v>
      </c>
      <c r="V23" s="4">
        <f>+V4/Input!V47</f>
        <v>0.32560975609756099</v>
      </c>
      <c r="W23" s="4">
        <f>+W4/Input!W47</f>
        <v>0.30960854092526691</v>
      </c>
      <c r="X23" s="4">
        <f>+X4/Input!X47</f>
        <v>0.24260355029585798</v>
      </c>
      <c r="Y23" s="4">
        <f>+Y4/Input!Y47</f>
        <v>0.31545338441890164</v>
      </c>
      <c r="Z23" s="4">
        <f>+Z4/Input!Z47</f>
        <v>0.25942857142857145</v>
      </c>
      <c r="AA23" s="4">
        <f>+AA4/Input!AA47</f>
        <v>0.23290598290598291</v>
      </c>
      <c r="AB23" s="4">
        <f>+AB4/Input!AB47</f>
        <v>0.16893939393939394</v>
      </c>
      <c r="AC23" s="4">
        <f>+AC4/Input!AC47</f>
        <v>0.15411681914144967</v>
      </c>
      <c r="AD23" s="4">
        <f>+AD4/Input!AD47</f>
        <v>0.13272921108742003</v>
      </c>
      <c r="AE23" s="4">
        <f>+AE4/Input!AE47</f>
        <v>0.15369774919614149</v>
      </c>
      <c r="AF23" s="4">
        <f>+AF4/Input!AF47</f>
        <v>0.20090293453724606</v>
      </c>
      <c r="AG23" s="4">
        <f>+AG4/Input!AG47</f>
        <v>0.28351881293057762</v>
      </c>
      <c r="AH23" s="4">
        <f>+AH4/Input!AH47</f>
        <v>0.35352480417754567</v>
      </c>
      <c r="AI23" s="4">
        <f>+AI4/Input!AI47</f>
        <v>0.27733556765814832</v>
      </c>
      <c r="AK23" s="17"/>
    </row>
    <row r="24" spans="1:44" x14ac:dyDescent="0.25">
      <c r="A24" t="s">
        <v>7</v>
      </c>
      <c r="C24" s="4">
        <f>+C5/Input!C48</f>
        <v>0.70092490336830482</v>
      </c>
      <c r="D24" s="4">
        <f>+D5/Input!D48</f>
        <v>0.7028502552467385</v>
      </c>
      <c r="E24" s="4">
        <f>+E5/Input!E48</f>
        <v>0.69914772727272723</v>
      </c>
      <c r="F24" s="4">
        <f>+F5/Input!F48</f>
        <v>0.70530408627393437</v>
      </c>
      <c r="G24" s="4">
        <f>+G5/Input!G48</f>
        <v>0.70244708001801537</v>
      </c>
      <c r="H24" s="4">
        <f>+H5/Input!H48</f>
        <v>0.70597322348094749</v>
      </c>
      <c r="I24" s="4">
        <f>+I5/Input!I48</f>
        <v>0.70301104772907796</v>
      </c>
      <c r="J24" s="4">
        <f>+J5/Input!J48</f>
        <v>0.69564908794094682</v>
      </c>
      <c r="K24" s="4">
        <f>+K5/Input!K48</f>
        <v>0.67965699944227553</v>
      </c>
      <c r="L24" s="4">
        <f>+L5/Input!L48</f>
        <v>0.683331002656971</v>
      </c>
      <c r="M24" s="4">
        <f>+M5/Input!M48</f>
        <v>0.67971553901369131</v>
      </c>
      <c r="N24" s="4">
        <f>+N5/Input!N48</f>
        <v>0.6781367488689225</v>
      </c>
      <c r="O24" s="4">
        <f>+O5/Input!O48</f>
        <v>0.68358835883588354</v>
      </c>
      <c r="P24" s="4">
        <f>+P5/Input!P48</f>
        <v>0.68586780679454584</v>
      </c>
      <c r="Q24" s="4">
        <f>+Q5/Input!Q48</f>
        <v>0.68234536082474229</v>
      </c>
      <c r="R24" s="4">
        <f>+R5/Input!R48</f>
        <v>0.67543598595321708</v>
      </c>
      <c r="S24" s="4">
        <f>+S5/Input!S48</f>
        <v>0.67893393482519138</v>
      </c>
      <c r="T24" s="4">
        <f>+T5/Input!T48</f>
        <v>0.68245450303313115</v>
      </c>
      <c r="U24" s="4">
        <f>+U5/Input!U48</f>
        <v>0.68593829319194544</v>
      </c>
      <c r="V24" s="4">
        <f>+V5/Input!V48</f>
        <v>0.69601902712497876</v>
      </c>
      <c r="W24" s="4">
        <f>+W5/Input!W48</f>
        <v>0.69388236682201643</v>
      </c>
      <c r="X24" s="4">
        <f>+X5/Input!X48</f>
        <v>0.68542828028532043</v>
      </c>
      <c r="Y24" s="4">
        <f>+Y5/Input!Y48</f>
        <v>0.6668484848484848</v>
      </c>
      <c r="Z24" s="4">
        <f>+Z5/Input!Z48</f>
        <v>0.66006443145209404</v>
      </c>
      <c r="AA24" s="4">
        <f>+AA5/Input!AA48</f>
        <v>0.64520359730202348</v>
      </c>
      <c r="AB24" s="4">
        <f>+AB5/Input!AB48</f>
        <v>0.60236964111956959</v>
      </c>
      <c r="AC24" s="4">
        <f>+AC5/Input!AC48</f>
        <v>0.59515191400680045</v>
      </c>
      <c r="AD24" s="4">
        <f>+AD5/Input!AD48</f>
        <v>0.60284528749259036</v>
      </c>
      <c r="AE24" s="4">
        <f>+AE5/Input!AE48</f>
        <v>0.58048554198237201</v>
      </c>
      <c r="AF24" s="4">
        <f>+AF5/Input!AF48</f>
        <v>0.54085563145190285</v>
      </c>
      <c r="AG24" s="4">
        <f>+AG5/Input!AG48</f>
        <v>0.49380604364277197</v>
      </c>
      <c r="AH24" s="4">
        <f>+AH5/Input!AH48</f>
        <v>0.47012118679481824</v>
      </c>
      <c r="AI24" s="4">
        <f>+AI5/Input!AI48</f>
        <v>0.47304736186123808</v>
      </c>
      <c r="AK24" s="17"/>
    </row>
    <row r="25" spans="1:44" x14ac:dyDescent="0.25">
      <c r="A25" t="s">
        <v>10</v>
      </c>
      <c r="C25" s="4">
        <f>+C6/Input!C49</f>
        <v>0.73803574860657317</v>
      </c>
      <c r="D25" s="4">
        <f>+D6/Input!D49</f>
        <v>0.73690452658628192</v>
      </c>
      <c r="E25" s="4">
        <f>+E6/Input!E49</f>
        <v>0.73608167983047579</v>
      </c>
      <c r="F25" s="4">
        <f>+F6/Input!F49</f>
        <v>0.73717828292316367</v>
      </c>
      <c r="G25" s="4">
        <f>+G6/Input!G49</f>
        <v>0.7475503295920185</v>
      </c>
      <c r="H25" s="4">
        <f>+H6/Input!H49</f>
        <v>0.74163740528552946</v>
      </c>
      <c r="I25" s="4">
        <f>+I6/Input!I49</f>
        <v>0.73322878550270076</v>
      </c>
      <c r="J25" s="4">
        <f>+J6/Input!J49</f>
        <v>0.72944533618690921</v>
      </c>
      <c r="K25" s="4">
        <f>+K6/Input!K49</f>
        <v>0.72259246917694098</v>
      </c>
      <c r="L25" s="4">
        <f>+L6/Input!L49</f>
        <v>0.72366175329712956</v>
      </c>
      <c r="M25" s="4">
        <f>+M6/Input!M49</f>
        <v>0.71623743718592969</v>
      </c>
      <c r="N25" s="4">
        <f>+N6/Input!N49</f>
        <v>0.71198359214767071</v>
      </c>
      <c r="O25" s="4">
        <f>+O6/Input!O49</f>
        <v>0.73300212916962382</v>
      </c>
      <c r="P25" s="4">
        <f>+P6/Input!P49</f>
        <v>0.70567645716024963</v>
      </c>
      <c r="Q25" s="4">
        <f>+Q6/Input!Q49</f>
        <v>0.69673430564362715</v>
      </c>
      <c r="R25" s="4">
        <f>+R6/Input!R49</f>
        <v>0.72236803732866728</v>
      </c>
      <c r="S25" s="4">
        <f>+S6/Input!S49</f>
        <v>0.71526561587857562</v>
      </c>
      <c r="T25" s="4">
        <f>+T6/Input!T49</f>
        <v>0.71878059012725493</v>
      </c>
      <c r="U25" s="4">
        <f>+U6/Input!U49</f>
        <v>0.73476806747128109</v>
      </c>
      <c r="V25" s="4">
        <f>+V6/Input!V49</f>
        <v>0.71914019282440333</v>
      </c>
      <c r="W25" s="4">
        <f>+W6/Input!W49</f>
        <v>0.7157834266839006</v>
      </c>
      <c r="X25" s="4">
        <f>+X6/Input!X49</f>
        <v>0.69282713085234093</v>
      </c>
      <c r="Y25" s="4">
        <f>+Y6/Input!Y49</f>
        <v>0.71202354260089684</v>
      </c>
      <c r="Z25" s="4">
        <f>+Z6/Input!Z49</f>
        <v>0.69628185489486139</v>
      </c>
      <c r="AA25" s="4">
        <f>+AA6/Input!AA49</f>
        <v>0.69714753650880301</v>
      </c>
      <c r="AB25" s="4">
        <f>+AB6/Input!AB49</f>
        <v>0.68856320334990839</v>
      </c>
      <c r="AC25" s="4">
        <f>+AC6/Input!AC49</f>
        <v>0.70299625468164795</v>
      </c>
      <c r="AD25" s="4">
        <f>+AD6/Input!AD49</f>
        <v>0.68460891505466781</v>
      </c>
      <c r="AE25" s="4">
        <f>+AE6/Input!AE49</f>
        <v>0.49411628980156896</v>
      </c>
      <c r="AF25" s="4">
        <f>+AF6/Input!AF49</f>
        <v>0.41202327084680024</v>
      </c>
      <c r="AG25" s="4">
        <f>+AG6/Input!AG49</f>
        <v>0.42275837234425639</v>
      </c>
      <c r="AH25" s="4">
        <f>+AH6/Input!AH49</f>
        <v>0.42210229938995775</v>
      </c>
      <c r="AI25" s="4">
        <f>+AI6/Input!AI49</f>
        <v>0.40556045895851722</v>
      </c>
      <c r="AK25" s="17"/>
    </row>
    <row r="26" spans="1:44" x14ac:dyDescent="0.25">
      <c r="A26" t="s">
        <v>11</v>
      </c>
      <c r="C26" s="4">
        <f>+C7/Input!C50</f>
        <v>0.67890677397719656</v>
      </c>
      <c r="D26" s="4">
        <f>+D7/Input!D50</f>
        <v>0.66694815065022806</v>
      </c>
      <c r="E26" s="4">
        <f>+E7/Input!E50</f>
        <v>0.67512261119567052</v>
      </c>
      <c r="F26" s="4">
        <f>+F7/Input!F50</f>
        <v>0.67459406265376409</v>
      </c>
      <c r="G26" s="4">
        <f>+G7/Input!G50</f>
        <v>0.68984126984126981</v>
      </c>
      <c r="H26" s="4">
        <f>+H7/Input!H50</f>
        <v>0.67019740009629269</v>
      </c>
      <c r="I26" s="4">
        <f>+I7/Input!I50</f>
        <v>0.65896656534954412</v>
      </c>
      <c r="J26" s="4">
        <f>+J7/Input!J50</f>
        <v>0.64899028826884542</v>
      </c>
      <c r="K26" s="4">
        <f>+K7/Input!K50</f>
        <v>0.65446858142586384</v>
      </c>
      <c r="L26" s="4">
        <f>+L7/Input!L50</f>
        <v>0.65736350088063944</v>
      </c>
      <c r="M26" s="4">
        <f>+M7/Input!M50</f>
        <v>0.66230147673446638</v>
      </c>
      <c r="N26" s="4">
        <f>+N7/Input!N50</f>
        <v>0.66125499291328438</v>
      </c>
      <c r="O26" s="4">
        <f>+O7/Input!O50</f>
        <v>0.68419047619047624</v>
      </c>
      <c r="P26" s="4">
        <f>+P7/Input!P50</f>
        <v>0.65522831667116999</v>
      </c>
      <c r="Q26" s="4">
        <f>+Q7/Input!Q50</f>
        <v>0.64382603831631935</v>
      </c>
      <c r="R26" s="4">
        <f>+R7/Input!R50</f>
        <v>0.67356501366653654</v>
      </c>
      <c r="S26" s="4">
        <f>+S7/Input!S50</f>
        <v>0.66627327563598215</v>
      </c>
      <c r="T26" s="4">
        <f>+T7/Input!T50</f>
        <v>0.67578125</v>
      </c>
      <c r="U26" s="4">
        <f>+U7/Input!U50</f>
        <v>0.69097538742023701</v>
      </c>
      <c r="V26" s="4">
        <f>+V7/Input!V50</f>
        <v>0.6739890863299286</v>
      </c>
      <c r="W26" s="4">
        <f>+W7/Input!W50</f>
        <v>0.67191903663848318</v>
      </c>
      <c r="X26" s="4">
        <f>+X7/Input!X50</f>
        <v>0.6421627380476761</v>
      </c>
      <c r="Y26" s="4">
        <f>+Y7/Input!Y50</f>
        <v>0.67281222376562699</v>
      </c>
      <c r="Z26" s="4">
        <f>+Z7/Input!Z50</f>
        <v>0.64883316782522349</v>
      </c>
      <c r="AA26" s="4">
        <f>+AA7/Input!AA50</f>
        <v>0.64456008713542301</v>
      </c>
      <c r="AB26" s="4">
        <f>+AB7/Input!AB50</f>
        <v>0.61202856505244363</v>
      </c>
      <c r="AC26" s="4">
        <f>+AC7/Input!AC50</f>
        <v>0.62029477255858334</v>
      </c>
      <c r="AD26" s="4">
        <f>+AD7/Input!AD50</f>
        <v>0.5830963819982351</v>
      </c>
      <c r="AE26" s="4">
        <f>+AE7/Input!AE50</f>
        <v>0.44233590922429816</v>
      </c>
      <c r="AF26" s="4">
        <f>+AF7/Input!AF50</f>
        <v>0.37267276743452193</v>
      </c>
      <c r="AG26" s="4">
        <f>+AG7/Input!AG50</f>
        <v>0.39704443139557644</v>
      </c>
      <c r="AH26" s="4">
        <f>+AH7/Input!AH50</f>
        <v>0.40952198486445063</v>
      </c>
      <c r="AI26" s="4">
        <f>+AI7/Input!AI50</f>
        <v>0.37883154309667277</v>
      </c>
      <c r="AK26" s="17"/>
    </row>
    <row r="27" spans="1:44" x14ac:dyDescent="0.25">
      <c r="A27" t="s">
        <v>12</v>
      </c>
      <c r="C27" s="4">
        <f>+C8/Input!C51</f>
        <v>0.69450420496772935</v>
      </c>
      <c r="D27" s="4">
        <f>+D8/Input!D51</f>
        <v>0.69223470661672903</v>
      </c>
      <c r="E27" s="4">
        <f>+E8/Input!E51</f>
        <v>0.69204221477517136</v>
      </c>
      <c r="F27" s="4">
        <f>+F8/Input!F51</f>
        <v>0.69581305758313061</v>
      </c>
      <c r="G27" s="4">
        <f>+G8/Input!G51</f>
        <v>0.69839975537661814</v>
      </c>
      <c r="H27" s="4">
        <f>+H8/Input!H51</f>
        <v>0.69472887767969738</v>
      </c>
      <c r="I27" s="4">
        <f>+I8/Input!I51</f>
        <v>0.68882470997111944</v>
      </c>
      <c r="J27" s="4">
        <f>+J8/Input!J51</f>
        <v>0.68093895800933124</v>
      </c>
      <c r="K27" s="4">
        <f>+K8/Input!K51</f>
        <v>0.67150874876196764</v>
      </c>
      <c r="L27" s="4">
        <f>+L8/Input!L51</f>
        <v>0.67449153714891852</v>
      </c>
      <c r="M27" s="4">
        <f>+M8/Input!M51</f>
        <v>0.67409107271418289</v>
      </c>
      <c r="N27" s="4">
        <f>+N8/Input!N51</f>
        <v>0.67255052443080077</v>
      </c>
      <c r="O27" s="4">
        <f>+O8/Input!O51</f>
        <v>0.68378158109209453</v>
      </c>
      <c r="P27" s="4">
        <f>+P8/Input!P51</f>
        <v>0.67668959935248885</v>
      </c>
      <c r="Q27" s="4">
        <f>+Q8/Input!Q51</f>
        <v>0.67097386781158408</v>
      </c>
      <c r="R27" s="4">
        <f>+R8/Input!R51</f>
        <v>0.67484888090181339</v>
      </c>
      <c r="S27" s="4">
        <f>+S8/Input!S51</f>
        <v>0.67498876312671108</v>
      </c>
      <c r="T27" s="4">
        <f>+T8/Input!T51</f>
        <v>0.6803429027113238</v>
      </c>
      <c r="U27" s="4">
        <f>+U8/Input!U51</f>
        <v>0.68746064231738035</v>
      </c>
      <c r="V27" s="4">
        <f>+V8/Input!V51</f>
        <v>0.68967185358381033</v>
      </c>
      <c r="W27" s="4">
        <f>+W8/Input!W51</f>
        <v>0.68695722421941274</v>
      </c>
      <c r="X27" s="4">
        <f>+X8/Input!X51</f>
        <v>0.67199900793650791</v>
      </c>
      <c r="Y27" s="4">
        <f>+Y8/Input!Y51</f>
        <v>0.66878250542610262</v>
      </c>
      <c r="Z27" s="4">
        <f>+Z8/Input!Z51</f>
        <v>0.65641872834233217</v>
      </c>
      <c r="AA27" s="4">
        <f>+AA8/Input!AA51</f>
        <v>0.6449845520082389</v>
      </c>
      <c r="AB27" s="4">
        <f>+AB8/Input!AB51</f>
        <v>0.60564445957704383</v>
      </c>
      <c r="AC27" s="4">
        <f>+AC8/Input!AC51</f>
        <v>0.60372311585035243</v>
      </c>
      <c r="AD27" s="4">
        <f>+AD8/Input!AD51</f>
        <v>0.5958408679927667</v>
      </c>
      <c r="AE27" s="4">
        <f>+AE8/Input!AE51</f>
        <v>0.5328112341344855</v>
      </c>
      <c r="AF27" s="4">
        <f>+AF8/Input!AF51</f>
        <v>0.48567879080681897</v>
      </c>
      <c r="AG27" s="4">
        <f>+AG8/Input!AG51</f>
        <v>0.46030293788756732</v>
      </c>
      <c r="AH27" s="4">
        <f>+AH8/Input!AH51</f>
        <v>0.44873745056282327</v>
      </c>
      <c r="AI27" s="4">
        <f>+AI8/Input!AI51</f>
        <v>0.4379131794053473</v>
      </c>
      <c r="AK27" s="17"/>
    </row>
    <row r="29" spans="1:44" x14ac:dyDescent="0.25">
      <c r="R29" s="5"/>
      <c r="S29" s="2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26"/>
      <c r="AL29" s="5"/>
      <c r="AM29" s="5"/>
      <c r="AN29" s="5"/>
      <c r="AO29" s="5"/>
      <c r="AP29" s="5"/>
      <c r="AQ29" s="5"/>
      <c r="AR29" s="5"/>
    </row>
    <row r="30" spans="1:44" x14ac:dyDescent="0.25">
      <c r="R30" s="5"/>
      <c r="S30" s="2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26"/>
      <c r="AL30" s="5"/>
      <c r="AM30" s="5"/>
      <c r="AN30" s="5"/>
      <c r="AO30" s="5"/>
      <c r="AP30" s="5"/>
      <c r="AQ30" s="5"/>
      <c r="AR30" s="5"/>
    </row>
  </sheetData>
  <phoneticPr fontId="4" type="noConversion"/>
  <pageMargins left="0.75" right="0.75" top="1" bottom="1" header="0.5" footer="0.5"/>
  <pageSetup scale="57" orientation="landscape" r:id="rId1"/>
  <headerFooter alignWithMargins="0">
    <oddHeader>&amp;LCU-Boulder undergraduate colleges&amp;C&amp;A&amp;RFall headcount by type over time</oddHeader>
    <oddFooter>&amp;LPBA:L:\ir\reports\time\enttype&amp;C&amp;A  
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K28"/>
  <sheetViews>
    <sheetView workbookViewId="0">
      <pane xSplit="1" ySplit="1" topLeftCell="B2" activePane="bottomRight" state="frozen"/>
      <selection activeCell="U2" sqref="U2"/>
      <selection pane="topRight" activeCell="U2" sqref="U2"/>
      <selection pane="bottomLeft" activeCell="U2" sqref="U2"/>
      <selection pane="bottomRight"/>
    </sheetView>
  </sheetViews>
  <sheetFormatPr defaultRowHeight="13.2" x14ac:dyDescent="0.25"/>
  <cols>
    <col min="1" max="1" width="13.6640625" customWidth="1"/>
    <col min="2" max="2" width="7.44140625" customWidth="1"/>
    <col min="3" max="34" width="7.33203125" customWidth="1"/>
    <col min="35" max="35" width="6.6640625" bestFit="1" customWidth="1"/>
    <col min="37" max="37" width="9.109375" style="11"/>
  </cols>
  <sheetData>
    <row r="1" spans="1:35" x14ac:dyDescent="0.25">
      <c r="A1" s="9" t="s">
        <v>9</v>
      </c>
      <c r="B1" s="9" t="s">
        <v>8</v>
      </c>
      <c r="C1" s="10">
        <f>Input!C4</f>
        <v>1991</v>
      </c>
      <c r="D1" s="10">
        <f>Input!D4</f>
        <v>1992</v>
      </c>
      <c r="E1" s="10">
        <f>Input!E4</f>
        <v>1993</v>
      </c>
      <c r="F1" s="10">
        <f>Input!F4</f>
        <v>1994</v>
      </c>
      <c r="G1" s="10">
        <f>Input!G4</f>
        <v>1995</v>
      </c>
      <c r="H1" s="10">
        <f>Input!H4</f>
        <v>1996</v>
      </c>
      <c r="I1" s="10">
        <f>Input!I4</f>
        <v>1997</v>
      </c>
      <c r="J1" s="10">
        <f>Input!J4</f>
        <v>1998</v>
      </c>
      <c r="K1" s="10">
        <f>Input!K4</f>
        <v>1999</v>
      </c>
      <c r="L1" s="10">
        <f>Input!L4</f>
        <v>2000</v>
      </c>
      <c r="M1" s="10">
        <f>Input!M4</f>
        <v>2001</v>
      </c>
      <c r="N1" s="10">
        <f>Input!N4</f>
        <v>2002</v>
      </c>
      <c r="O1" s="10">
        <f>Input!O4</f>
        <v>2003</v>
      </c>
      <c r="P1" s="10">
        <f>Input!P4</f>
        <v>2004</v>
      </c>
      <c r="Q1" s="10">
        <f>Input!Q4</f>
        <v>2005</v>
      </c>
      <c r="R1" s="10">
        <f>Input!R4</f>
        <v>2006</v>
      </c>
      <c r="S1" s="10">
        <f>Input!S4</f>
        <v>2007</v>
      </c>
      <c r="T1" s="10">
        <f>Input!T4</f>
        <v>2008</v>
      </c>
      <c r="U1" s="10">
        <f>Input!U4</f>
        <v>2009</v>
      </c>
      <c r="V1" s="10">
        <f>Input!V4</f>
        <v>2010</v>
      </c>
      <c r="W1" s="10">
        <f>Input!W4</f>
        <v>2011</v>
      </c>
      <c r="X1" s="10">
        <f>Input!X4</f>
        <v>2012</v>
      </c>
      <c r="Y1" s="10">
        <f>Input!Y4</f>
        <v>2013</v>
      </c>
      <c r="Z1" s="10">
        <f>Input!Z4</f>
        <v>2014</v>
      </c>
      <c r="AA1" s="10">
        <f>Input!AA4</f>
        <v>2015</v>
      </c>
      <c r="AB1" s="10">
        <f>Input!AB4</f>
        <v>2016</v>
      </c>
      <c r="AC1" s="10">
        <f>Input!AC4</f>
        <v>2017</v>
      </c>
      <c r="AD1" s="10">
        <f>Input!AD4</f>
        <v>2018</v>
      </c>
      <c r="AE1" s="10">
        <f>Input!AE4</f>
        <v>2019</v>
      </c>
      <c r="AF1" s="10">
        <f>Input!AF4</f>
        <v>2020</v>
      </c>
      <c r="AG1" s="10">
        <f>Input!AG4</f>
        <v>2021</v>
      </c>
      <c r="AH1" s="10">
        <f>Input!AH4</f>
        <v>2022</v>
      </c>
      <c r="AI1" s="10">
        <f>Input!AI4</f>
        <v>2023</v>
      </c>
    </row>
    <row r="2" spans="1:35" x14ac:dyDescent="0.25">
      <c r="A2" t="s">
        <v>4</v>
      </c>
      <c r="B2" s="3" t="str">
        <f>+Input!B10</f>
        <v>Bus</v>
      </c>
      <c r="C2" s="3">
        <f>+Input!C10</f>
        <v>408</v>
      </c>
      <c r="D2" s="3">
        <f>+Input!D10</f>
        <v>400</v>
      </c>
      <c r="E2" s="3">
        <f>+Input!E10</f>
        <v>368</v>
      </c>
      <c r="F2" s="3">
        <f>+Input!F10</f>
        <v>423</v>
      </c>
      <c r="G2" s="3">
        <f>+Input!G10</f>
        <v>442</v>
      </c>
      <c r="H2" s="3">
        <f>+Input!H10</f>
        <v>459</v>
      </c>
      <c r="I2" s="3">
        <f>+Input!I10</f>
        <v>507</v>
      </c>
      <c r="J2" s="3">
        <f>+Input!J10</f>
        <v>517</v>
      </c>
      <c r="K2" s="3">
        <f>+Input!K10</f>
        <v>579</v>
      </c>
      <c r="L2" s="3">
        <f>+Input!L10</f>
        <v>667</v>
      </c>
      <c r="M2" s="3">
        <f>+Input!M10</f>
        <v>672</v>
      </c>
      <c r="N2" s="3">
        <f>+Input!N10</f>
        <v>738</v>
      </c>
      <c r="O2" s="3">
        <f>+Input!O10</f>
        <v>715</v>
      </c>
      <c r="P2" s="3">
        <f>+Input!P10</f>
        <v>714</v>
      </c>
      <c r="Q2" s="3">
        <f>+Input!Q10</f>
        <v>733</v>
      </c>
      <c r="R2" s="3">
        <f>+Input!R10</f>
        <v>665</v>
      </c>
      <c r="S2" s="3">
        <f>+Input!S10</f>
        <v>703</v>
      </c>
      <c r="T2" s="3">
        <f>+Input!T10</f>
        <v>747</v>
      </c>
      <c r="U2" s="3">
        <f>+Input!U10</f>
        <v>635</v>
      </c>
      <c r="V2" s="3">
        <f>+Input!V10</f>
        <v>603</v>
      </c>
      <c r="W2" s="3">
        <f>+Input!W10</f>
        <v>724</v>
      </c>
      <c r="X2" s="3">
        <f>+Input!X10</f>
        <v>699</v>
      </c>
      <c r="Y2" s="3">
        <f>+Input!Y10</f>
        <v>708</v>
      </c>
      <c r="Z2" s="3">
        <f>+Input!Z10</f>
        <v>721</v>
      </c>
      <c r="AA2" s="3">
        <f>+Input!AA10</f>
        <v>643</v>
      </c>
      <c r="AB2" s="3">
        <f>+Input!AB10</f>
        <v>608</v>
      </c>
      <c r="AC2" s="3">
        <f>+Input!AC10</f>
        <v>566</v>
      </c>
      <c r="AD2" s="3">
        <f>+Input!AD10</f>
        <v>594</v>
      </c>
      <c r="AE2" s="3">
        <f>+Input!AE10</f>
        <v>639</v>
      </c>
      <c r="AF2" s="3">
        <f>+Input!AF10</f>
        <v>570</v>
      </c>
      <c r="AG2" s="3">
        <f>+Input!AG10</f>
        <v>634</v>
      </c>
      <c r="AH2" s="3">
        <f>+Input!AH10</f>
        <v>651</v>
      </c>
      <c r="AI2" s="3">
        <f>+Input!AI10</f>
        <v>684</v>
      </c>
    </row>
    <row r="3" spans="1:35" x14ac:dyDescent="0.25">
      <c r="A3" t="s">
        <v>5</v>
      </c>
      <c r="B3" s="3" t="str">
        <f>+Input!B11</f>
        <v>Bus</v>
      </c>
      <c r="C3" s="3">
        <f>+Input!C11</f>
        <v>147</v>
      </c>
      <c r="D3" s="3">
        <f>+Input!D11</f>
        <v>105</v>
      </c>
      <c r="E3" s="3">
        <f>+Input!E11</f>
        <v>165</v>
      </c>
      <c r="F3" s="3">
        <f>+Input!F11</f>
        <v>131</v>
      </c>
      <c r="G3" s="3">
        <f>+Input!G11</f>
        <v>147</v>
      </c>
      <c r="H3" s="3">
        <f>+Input!H11</f>
        <v>92</v>
      </c>
      <c r="I3" s="3">
        <f>+Input!I11</f>
        <v>115</v>
      </c>
      <c r="J3" s="3">
        <f>+Input!J11</f>
        <v>103</v>
      </c>
      <c r="K3" s="3">
        <f>+Input!K11</f>
        <v>112</v>
      </c>
      <c r="L3" s="3">
        <f>+Input!L11</f>
        <v>121</v>
      </c>
      <c r="M3" s="3">
        <f>+Input!M11</f>
        <v>120</v>
      </c>
      <c r="N3" s="3">
        <f>+Input!N11</f>
        <v>132</v>
      </c>
      <c r="O3" s="3">
        <f>+Input!O11</f>
        <v>119</v>
      </c>
      <c r="P3" s="3">
        <f>+Input!P11</f>
        <v>155</v>
      </c>
      <c r="Q3" s="3">
        <f>+Input!Q11</f>
        <v>137</v>
      </c>
      <c r="R3" s="3">
        <f>+Input!R11</f>
        <v>105</v>
      </c>
      <c r="S3" s="3">
        <f>+Input!S11</f>
        <v>91</v>
      </c>
      <c r="T3" s="3">
        <f>+Input!T11</f>
        <v>82</v>
      </c>
      <c r="U3" s="3">
        <f>+Input!U11</f>
        <v>94</v>
      </c>
      <c r="V3" s="3">
        <f>+Input!V11</f>
        <v>84</v>
      </c>
      <c r="W3" s="3">
        <f>+Input!W11</f>
        <v>103</v>
      </c>
      <c r="X3" s="3">
        <f>+Input!X11</f>
        <v>106</v>
      </c>
      <c r="Y3" s="3">
        <f>+Input!Y11</f>
        <v>77</v>
      </c>
      <c r="Z3" s="3">
        <f>+Input!Z11</f>
        <v>86</v>
      </c>
      <c r="AA3" s="3">
        <f>+Input!AA11</f>
        <v>79</v>
      </c>
      <c r="AB3" s="3">
        <f>+Input!AB11</f>
        <v>91</v>
      </c>
      <c r="AC3" s="3">
        <f>+Input!AC11</f>
        <v>146</v>
      </c>
      <c r="AD3" s="3">
        <f>+Input!AD11</f>
        <v>145</v>
      </c>
      <c r="AE3" s="3">
        <f>+Input!AE11</f>
        <v>127</v>
      </c>
      <c r="AF3" s="3">
        <f>+Input!AF11</f>
        <v>125</v>
      </c>
      <c r="AG3" s="3">
        <f>+Input!AG11</f>
        <v>146</v>
      </c>
      <c r="AH3" s="3">
        <f>+Input!AH11</f>
        <v>137</v>
      </c>
      <c r="AI3" s="3">
        <f>+Input!AI11</f>
        <v>143</v>
      </c>
    </row>
    <row r="4" spans="1:35" x14ac:dyDescent="0.25">
      <c r="A4" t="s">
        <v>6</v>
      </c>
      <c r="B4" s="3" t="str">
        <f>+Input!B12</f>
        <v>Bus</v>
      </c>
      <c r="C4" s="3">
        <f>+Input!C12</f>
        <v>241</v>
      </c>
      <c r="D4" s="3">
        <f>+Input!D12</f>
        <v>271</v>
      </c>
      <c r="E4" s="3">
        <f>+Input!E12</f>
        <v>238</v>
      </c>
      <c r="F4" s="3">
        <f>+Input!F12</f>
        <v>248</v>
      </c>
      <c r="G4" s="3">
        <f>+Input!G12</f>
        <v>202</v>
      </c>
      <c r="H4" s="3">
        <f>+Input!H12</f>
        <v>242</v>
      </c>
      <c r="I4" s="3">
        <f>+Input!I12</f>
        <v>328</v>
      </c>
      <c r="J4" s="3">
        <f>+Input!J12</f>
        <v>391</v>
      </c>
      <c r="K4" s="3">
        <f>+Input!K12</f>
        <v>304</v>
      </c>
      <c r="L4" s="3">
        <f>+Input!L12</f>
        <v>215</v>
      </c>
      <c r="M4" s="3">
        <f>+Input!M12</f>
        <v>213</v>
      </c>
      <c r="N4" s="3">
        <f>+Input!N12</f>
        <v>242</v>
      </c>
      <c r="O4" s="3">
        <f>+Input!O12</f>
        <v>217</v>
      </c>
      <c r="P4" s="3">
        <f>+Input!P12</f>
        <v>222</v>
      </c>
      <c r="Q4" s="3">
        <f>+Input!Q12</f>
        <v>254</v>
      </c>
      <c r="R4" s="3">
        <f>+Input!R12</f>
        <v>184</v>
      </c>
      <c r="S4" s="3">
        <f>+Input!S12</f>
        <v>141</v>
      </c>
      <c r="T4" s="3">
        <f>+Input!T12</f>
        <v>141</v>
      </c>
      <c r="U4" s="3">
        <f>+Input!U12</f>
        <v>132</v>
      </c>
      <c r="V4" s="3">
        <f>+Input!V12</f>
        <v>123</v>
      </c>
      <c r="W4" s="3">
        <f>+Input!W12</f>
        <v>151</v>
      </c>
      <c r="X4" s="3">
        <f>+Input!X12</f>
        <v>145</v>
      </c>
      <c r="Y4" s="3">
        <f>+Input!Y12</f>
        <v>168</v>
      </c>
      <c r="Z4" s="3">
        <f>+Input!Z12</f>
        <v>163</v>
      </c>
      <c r="AA4" s="3">
        <f>+Input!AA12</f>
        <v>239</v>
      </c>
      <c r="AB4" s="3">
        <f>+Input!AB12</f>
        <v>351</v>
      </c>
      <c r="AC4" s="3">
        <f>+Input!AC12</f>
        <v>362</v>
      </c>
      <c r="AD4" s="3">
        <f>+Input!AD12</f>
        <v>461</v>
      </c>
      <c r="AE4" s="3">
        <f>+Input!AE12</f>
        <v>407</v>
      </c>
      <c r="AF4" s="3">
        <f>+Input!AF12</f>
        <v>516</v>
      </c>
      <c r="AG4" s="3">
        <f>+Input!AG12</f>
        <v>536</v>
      </c>
      <c r="AH4" s="3">
        <f>+Input!AH12</f>
        <v>442</v>
      </c>
      <c r="AI4" s="3">
        <f>+Input!AI12</f>
        <v>593</v>
      </c>
    </row>
    <row r="5" spans="1:35" x14ac:dyDescent="0.25">
      <c r="A5" t="s">
        <v>7</v>
      </c>
      <c r="B5" s="3" t="str">
        <f>+Input!B13</f>
        <v>Bus</v>
      </c>
      <c r="C5" s="3">
        <f>+Input!C13</f>
        <v>1890</v>
      </c>
      <c r="D5" s="3">
        <f>+Input!D13</f>
        <v>1742</v>
      </c>
      <c r="E5" s="3">
        <f>+Input!E13</f>
        <v>1706</v>
      </c>
      <c r="F5" s="3">
        <f>+Input!F13</f>
        <v>1547</v>
      </c>
      <c r="G5" s="3">
        <f>+Input!G13</f>
        <v>1509</v>
      </c>
      <c r="H5" s="3">
        <f>+Input!H13</f>
        <v>1588</v>
      </c>
      <c r="I5" s="3">
        <f>+Input!I13</f>
        <v>1553</v>
      </c>
      <c r="J5" s="3">
        <f>+Input!J13</f>
        <v>1690</v>
      </c>
      <c r="K5" s="3">
        <f>+Input!K13</f>
        <v>1935</v>
      </c>
      <c r="L5" s="3">
        <f>+Input!L13</f>
        <v>1847</v>
      </c>
      <c r="M5" s="3">
        <f>+Input!M13</f>
        <v>1998</v>
      </c>
      <c r="N5" s="3">
        <f>+Input!N13</f>
        <v>2143</v>
      </c>
      <c r="O5" s="3">
        <f>+Input!O13</f>
        <v>2246</v>
      </c>
      <c r="P5" s="3">
        <f>+Input!P13</f>
        <v>2328</v>
      </c>
      <c r="Q5" s="3">
        <f>+Input!Q13</f>
        <v>2336</v>
      </c>
      <c r="R5" s="3">
        <f>+Input!R13</f>
        <v>2366</v>
      </c>
      <c r="S5" s="3">
        <f>+Input!S13</f>
        <v>2248</v>
      </c>
      <c r="T5" s="3">
        <f>+Input!T13</f>
        <v>2162</v>
      </c>
      <c r="U5" s="3">
        <f>+Input!U13</f>
        <v>2162</v>
      </c>
      <c r="V5" s="3">
        <f>+Input!V13</f>
        <v>2051</v>
      </c>
      <c r="W5" s="3">
        <f>+Input!W13</f>
        <v>1870</v>
      </c>
      <c r="X5" s="3">
        <f>+Input!X13</f>
        <v>1932</v>
      </c>
      <c r="Y5" s="3">
        <f>+Input!Y13</f>
        <v>2005</v>
      </c>
      <c r="Z5" s="3">
        <f>+Input!Z13</f>
        <v>2118</v>
      </c>
      <c r="AA5" s="3">
        <f>+Input!AA13</f>
        <v>2203</v>
      </c>
      <c r="AB5" s="3">
        <f>+Input!AB13</f>
        <v>2309</v>
      </c>
      <c r="AC5" s="3">
        <f>+Input!AC13</f>
        <v>2438</v>
      </c>
      <c r="AD5" s="3">
        <f>+Input!AD13</f>
        <v>2469</v>
      </c>
      <c r="AE5" s="3">
        <f>+Input!AE13</f>
        <v>2563</v>
      </c>
      <c r="AF5" s="3">
        <f>+Input!AF13</f>
        <v>2586</v>
      </c>
      <c r="AG5" s="3">
        <f>+Input!AG13</f>
        <v>2680</v>
      </c>
      <c r="AH5" s="3">
        <f>+Input!AH13</f>
        <v>2793</v>
      </c>
      <c r="AI5" s="3">
        <f>+Input!AI13</f>
        <v>2708</v>
      </c>
    </row>
    <row r="6" spans="1:35" x14ac:dyDescent="0.25">
      <c r="A6" t="s">
        <v>10</v>
      </c>
      <c r="C6" s="3">
        <f>+C2+C3</f>
        <v>555</v>
      </c>
      <c r="D6" s="3">
        <f t="shared" ref="D6:P6" si="0">+D2+D3</f>
        <v>505</v>
      </c>
      <c r="E6" s="3">
        <f t="shared" si="0"/>
        <v>533</v>
      </c>
      <c r="F6" s="3">
        <f t="shared" si="0"/>
        <v>554</v>
      </c>
      <c r="G6" s="3">
        <f t="shared" si="0"/>
        <v>589</v>
      </c>
      <c r="H6" s="3">
        <f t="shared" si="0"/>
        <v>551</v>
      </c>
      <c r="I6" s="3">
        <f t="shared" si="0"/>
        <v>622</v>
      </c>
      <c r="J6" s="3">
        <f t="shared" si="0"/>
        <v>620</v>
      </c>
      <c r="K6" s="3">
        <f t="shared" si="0"/>
        <v>691</v>
      </c>
      <c r="L6" s="3">
        <f t="shared" si="0"/>
        <v>788</v>
      </c>
      <c r="M6" s="3">
        <f t="shared" si="0"/>
        <v>792</v>
      </c>
      <c r="N6" s="3">
        <f t="shared" si="0"/>
        <v>870</v>
      </c>
      <c r="O6" s="3">
        <f t="shared" si="0"/>
        <v>834</v>
      </c>
      <c r="P6" s="3">
        <f t="shared" si="0"/>
        <v>869</v>
      </c>
      <c r="Q6" s="3">
        <f t="shared" ref="Q6:AI6" si="1">+Q2+Q3</f>
        <v>870</v>
      </c>
      <c r="R6" s="3">
        <f t="shared" si="1"/>
        <v>770</v>
      </c>
      <c r="S6" s="3">
        <f t="shared" si="1"/>
        <v>794</v>
      </c>
      <c r="T6" s="3">
        <f t="shared" si="1"/>
        <v>829</v>
      </c>
      <c r="U6" s="3">
        <f t="shared" si="1"/>
        <v>729</v>
      </c>
      <c r="V6" s="3">
        <f t="shared" ref="V6:AA6" si="2">+V2+V3</f>
        <v>687</v>
      </c>
      <c r="W6" s="3">
        <f t="shared" si="2"/>
        <v>827</v>
      </c>
      <c r="X6" s="3">
        <f t="shared" si="2"/>
        <v>805</v>
      </c>
      <c r="Y6" s="3">
        <f t="shared" si="2"/>
        <v>785</v>
      </c>
      <c r="Z6" s="3">
        <f t="shared" si="2"/>
        <v>807</v>
      </c>
      <c r="AA6" s="3">
        <f t="shared" si="2"/>
        <v>722</v>
      </c>
      <c r="AB6" s="3">
        <f t="shared" ref="AB6:AD6" si="3">+AB2+AB3</f>
        <v>699</v>
      </c>
      <c r="AC6" s="3">
        <f t="shared" si="3"/>
        <v>712</v>
      </c>
      <c r="AD6" s="3">
        <f t="shared" si="3"/>
        <v>739</v>
      </c>
      <c r="AE6" s="3">
        <f t="shared" ref="AE6:AF6" si="4">+AE2+AE3</f>
        <v>766</v>
      </c>
      <c r="AF6" s="3">
        <f t="shared" si="4"/>
        <v>695</v>
      </c>
      <c r="AG6" s="3">
        <f t="shared" ref="AG6:AH6" si="5">+AG2+AG3</f>
        <v>780</v>
      </c>
      <c r="AH6" s="3">
        <f t="shared" si="5"/>
        <v>788</v>
      </c>
      <c r="AI6" s="3">
        <f t="shared" si="1"/>
        <v>827</v>
      </c>
    </row>
    <row r="7" spans="1:35" x14ac:dyDescent="0.25">
      <c r="A7" t="s">
        <v>11</v>
      </c>
      <c r="C7" s="3">
        <f t="shared" ref="C7:P8" si="6">+C6+C4</f>
        <v>796</v>
      </c>
      <c r="D7" s="3">
        <f t="shared" si="6"/>
        <v>776</v>
      </c>
      <c r="E7" s="3">
        <f t="shared" si="6"/>
        <v>771</v>
      </c>
      <c r="F7" s="3">
        <f t="shared" si="6"/>
        <v>802</v>
      </c>
      <c r="G7" s="3">
        <f t="shared" si="6"/>
        <v>791</v>
      </c>
      <c r="H7" s="3">
        <f t="shared" si="6"/>
        <v>793</v>
      </c>
      <c r="I7" s="3">
        <f t="shared" si="6"/>
        <v>950</v>
      </c>
      <c r="J7" s="3">
        <f t="shared" si="6"/>
        <v>1011</v>
      </c>
      <c r="K7" s="3">
        <f t="shared" si="6"/>
        <v>995</v>
      </c>
      <c r="L7" s="3">
        <f t="shared" si="6"/>
        <v>1003</v>
      </c>
      <c r="M7" s="3">
        <f t="shared" si="6"/>
        <v>1005</v>
      </c>
      <c r="N7" s="3">
        <f t="shared" si="6"/>
        <v>1112</v>
      </c>
      <c r="O7" s="3">
        <f t="shared" si="6"/>
        <v>1051</v>
      </c>
      <c r="P7" s="3">
        <f t="shared" si="6"/>
        <v>1091</v>
      </c>
      <c r="Q7" s="3">
        <f t="shared" ref="Q7:S8" si="7">+Q6+Q4</f>
        <v>1124</v>
      </c>
      <c r="R7" s="3">
        <f t="shared" si="7"/>
        <v>954</v>
      </c>
      <c r="S7" s="3">
        <f t="shared" si="7"/>
        <v>935</v>
      </c>
      <c r="T7" s="3">
        <f t="shared" ref="T7:AI8" si="8">+T6+T4</f>
        <v>970</v>
      </c>
      <c r="U7" s="3">
        <f t="shared" si="8"/>
        <v>861</v>
      </c>
      <c r="V7" s="3">
        <f t="shared" ref="V7:X8" si="9">+V6+V4</f>
        <v>810</v>
      </c>
      <c r="W7" s="3">
        <f t="shared" si="9"/>
        <v>978</v>
      </c>
      <c r="X7" s="3">
        <f t="shared" si="9"/>
        <v>950</v>
      </c>
      <c r="Y7" s="3">
        <f t="shared" ref="Y7:Z7" si="10">+Y6+Y4</f>
        <v>953</v>
      </c>
      <c r="Z7" s="3">
        <f t="shared" si="10"/>
        <v>970</v>
      </c>
      <c r="AA7" s="3">
        <f t="shared" ref="AA7:AB7" si="11">+AA6+AA4</f>
        <v>961</v>
      </c>
      <c r="AB7" s="3">
        <f t="shared" si="11"/>
        <v>1050</v>
      </c>
      <c r="AC7" s="3">
        <f t="shared" ref="AC7:AD7" si="12">+AC6+AC4</f>
        <v>1074</v>
      </c>
      <c r="AD7" s="3">
        <f t="shared" si="12"/>
        <v>1200</v>
      </c>
      <c r="AE7" s="3">
        <f t="shared" ref="AE7:AF7" si="13">+AE6+AE4</f>
        <v>1173</v>
      </c>
      <c r="AF7" s="3">
        <f t="shared" si="13"/>
        <v>1211</v>
      </c>
      <c r="AG7" s="3">
        <f t="shared" ref="AG7:AH7" si="14">+AG6+AG4</f>
        <v>1316</v>
      </c>
      <c r="AH7" s="3">
        <f t="shared" si="14"/>
        <v>1230</v>
      </c>
      <c r="AI7" s="3">
        <f t="shared" si="8"/>
        <v>1420</v>
      </c>
    </row>
    <row r="8" spans="1:35" x14ac:dyDescent="0.25">
      <c r="A8" t="s">
        <v>12</v>
      </c>
      <c r="C8" s="3">
        <f t="shared" si="6"/>
        <v>2686</v>
      </c>
      <c r="D8" s="3">
        <f t="shared" si="6"/>
        <v>2518</v>
      </c>
      <c r="E8" s="3">
        <f t="shared" si="6"/>
        <v>2477</v>
      </c>
      <c r="F8" s="3">
        <f t="shared" si="6"/>
        <v>2349</v>
      </c>
      <c r="G8" s="3">
        <f t="shared" si="6"/>
        <v>2300</v>
      </c>
      <c r="H8" s="3">
        <f t="shared" si="6"/>
        <v>2381</v>
      </c>
      <c r="I8" s="3">
        <f t="shared" si="6"/>
        <v>2503</v>
      </c>
      <c r="J8" s="3">
        <f t="shared" si="6"/>
        <v>2701</v>
      </c>
      <c r="K8" s="3">
        <f t="shared" si="6"/>
        <v>2930</v>
      </c>
      <c r="L8" s="3">
        <f t="shared" si="6"/>
        <v>2850</v>
      </c>
      <c r="M8" s="3">
        <f t="shared" si="6"/>
        <v>3003</v>
      </c>
      <c r="N8" s="3">
        <f t="shared" si="6"/>
        <v>3255</v>
      </c>
      <c r="O8" s="3">
        <f t="shared" si="6"/>
        <v>3297</v>
      </c>
      <c r="P8" s="3">
        <f t="shared" si="6"/>
        <v>3419</v>
      </c>
      <c r="Q8" s="3">
        <f t="shared" si="7"/>
        <v>3460</v>
      </c>
      <c r="R8" s="3">
        <f t="shared" si="7"/>
        <v>3320</v>
      </c>
      <c r="S8" s="3">
        <f t="shared" si="7"/>
        <v>3183</v>
      </c>
      <c r="T8" s="3">
        <f t="shared" si="8"/>
        <v>3132</v>
      </c>
      <c r="U8" s="3">
        <f t="shared" si="8"/>
        <v>3023</v>
      </c>
      <c r="V8" s="3">
        <f t="shared" si="9"/>
        <v>2861</v>
      </c>
      <c r="W8" s="3">
        <f t="shared" si="9"/>
        <v>2848</v>
      </c>
      <c r="X8" s="3">
        <f t="shared" si="9"/>
        <v>2882</v>
      </c>
      <c r="Y8" s="3">
        <f t="shared" ref="Y8:Z8" si="15">+Y7+Y5</f>
        <v>2958</v>
      </c>
      <c r="Z8" s="3">
        <f t="shared" si="15"/>
        <v>3088</v>
      </c>
      <c r="AA8" s="3">
        <f t="shared" ref="AA8:AB8" si="16">+AA7+AA5</f>
        <v>3164</v>
      </c>
      <c r="AB8" s="3">
        <f t="shared" si="16"/>
        <v>3359</v>
      </c>
      <c r="AC8" s="3">
        <f t="shared" ref="AC8:AD8" si="17">+AC7+AC5</f>
        <v>3512</v>
      </c>
      <c r="AD8" s="3">
        <f t="shared" si="17"/>
        <v>3669</v>
      </c>
      <c r="AE8" s="3">
        <f t="shared" ref="AE8:AF8" si="18">+AE7+AE5</f>
        <v>3736</v>
      </c>
      <c r="AF8" s="3">
        <f t="shared" si="18"/>
        <v>3797</v>
      </c>
      <c r="AG8" s="3">
        <f t="shared" ref="AG8:AH8" si="19">+AG7+AG5</f>
        <v>3996</v>
      </c>
      <c r="AH8" s="3">
        <f t="shared" si="19"/>
        <v>4023</v>
      </c>
      <c r="AI8" s="3">
        <f t="shared" si="8"/>
        <v>4128</v>
      </c>
    </row>
    <row r="9" spans="1:35" x14ac:dyDescent="0.25">
      <c r="A9" t="s">
        <v>31</v>
      </c>
      <c r="C9" s="16">
        <f>ROUND(Input!C14,2)</f>
        <v>2.9</v>
      </c>
      <c r="D9" s="16">
        <f>ROUND(Input!D14,2)</f>
        <v>3</v>
      </c>
      <c r="E9" s="16">
        <f>ROUND(Input!E14,2)</f>
        <v>2.97</v>
      </c>
      <c r="F9" s="16">
        <f>ROUND(Input!F14,2)</f>
        <v>2.95</v>
      </c>
      <c r="G9" s="16">
        <f>ROUND(Input!G14,2)</f>
        <v>2.91</v>
      </c>
      <c r="H9" s="16">
        <f>ROUND(Input!H14,2)</f>
        <v>2.94</v>
      </c>
      <c r="I9" s="16">
        <f>ROUND(Input!I14,2)</f>
        <v>3</v>
      </c>
      <c r="J9" s="16">
        <f>ROUND(Input!J14,2)</f>
        <v>2.96</v>
      </c>
      <c r="K9" s="16">
        <f>ROUND(Input!K14,2)</f>
        <v>3.07</v>
      </c>
      <c r="L9" s="16">
        <f>ROUND(Input!L14,2)</f>
        <v>3.2</v>
      </c>
      <c r="M9" s="16">
        <f>ROUND(Input!M14,2)</f>
        <v>3.23</v>
      </c>
      <c r="N9" s="16">
        <f>ROUND(Input!N14,2)</f>
        <v>3.24</v>
      </c>
      <c r="O9" s="16">
        <f>ROUND(Input!O14,2)</f>
        <v>3.24</v>
      </c>
      <c r="P9" s="16">
        <f>ROUND(Input!P14,2)</f>
        <v>3.22</v>
      </c>
      <c r="Q9" s="16">
        <f>ROUND(Input!Q14,2)</f>
        <v>3.25</v>
      </c>
      <c r="R9" s="16">
        <f>ROUND(Input!R14,2)</f>
        <v>3.27</v>
      </c>
      <c r="S9" s="16">
        <f>ROUND(Input!S14,2)</f>
        <v>3.28</v>
      </c>
      <c r="T9" s="16">
        <f>ROUND(Input!T14,2)</f>
        <v>3.26</v>
      </c>
      <c r="U9" s="16">
        <f>ROUND(Input!U14,2)</f>
        <v>3.2</v>
      </c>
      <c r="V9" s="16">
        <f>ROUND(Input!V14,2)</f>
        <v>3.25</v>
      </c>
      <c r="W9" s="16">
        <f>ROUND(Input!W14,2)</f>
        <v>3.26</v>
      </c>
      <c r="X9" s="16">
        <f>ROUND(Input!X14,2)</f>
        <v>3.31</v>
      </c>
      <c r="Y9" s="16">
        <f>ROUND(Input!Y14,2)</f>
        <v>3.27</v>
      </c>
      <c r="Z9" s="16">
        <f>ROUND(Input!Z14,2)</f>
        <v>3.28</v>
      </c>
      <c r="AA9" s="16">
        <f>ROUND(Input!AA14,2)</f>
        <v>3.24</v>
      </c>
      <c r="AB9" s="16">
        <f>ROUND(Input!AB14,2)</f>
        <v>3.22</v>
      </c>
      <c r="AC9" s="16">
        <f>ROUND(Input!AC14,2)</f>
        <v>3.26</v>
      </c>
      <c r="AD9" s="16">
        <f>ROUND(Input!AD14,2)</f>
        <v>3.16</v>
      </c>
      <c r="AE9" s="16">
        <f>ROUND(Input!AE14,2)</f>
        <v>3.37</v>
      </c>
      <c r="AF9" s="16">
        <f>ROUND(Input!AF14,2)</f>
        <v>3.4</v>
      </c>
      <c r="AG9" s="16">
        <f>ROUND(Input!AG14,2)</f>
        <v>3.35</v>
      </c>
      <c r="AH9" s="16">
        <f>ROUND(Input!AH14,2)</f>
        <v>3.34</v>
      </c>
      <c r="AI9" s="16">
        <f>ROUND(Input!AI14,2)</f>
        <v>3.38</v>
      </c>
    </row>
    <row r="10" spans="1:35" x14ac:dyDescent="0.25">
      <c r="A10" t="s">
        <v>34</v>
      </c>
      <c r="C10" s="16"/>
      <c r="D10" s="18">
        <f>+D4/'A&amp;S'!C8</f>
        <v>1.9079132638693326E-2</v>
      </c>
      <c r="E10" s="18">
        <f>+E4/'A&amp;S'!D8</f>
        <v>1.7169239647958447E-2</v>
      </c>
      <c r="F10" s="18">
        <f>+F4/'A&amp;S'!E8</f>
        <v>1.7924255565192251E-2</v>
      </c>
      <c r="G10" s="18">
        <f>+G4/'A&amp;S'!F8</f>
        <v>1.4715524149486413E-2</v>
      </c>
      <c r="H10" s="18">
        <f>+H4/'A&amp;S'!G8</f>
        <v>1.7659077641564505E-2</v>
      </c>
      <c r="I10" s="18">
        <f>+I4/'A&amp;S'!H8</f>
        <v>2.3814709939737166E-2</v>
      </c>
      <c r="J10" s="18">
        <f>+J4/'A&amp;S'!I8</f>
        <v>2.7785673678226264E-2</v>
      </c>
      <c r="K10" s="18">
        <f>+K4/'A&amp;S'!J8</f>
        <v>2.1697237884519306E-2</v>
      </c>
      <c r="L10" s="18">
        <f>+L4/'A&amp;S'!K8</f>
        <v>1.5100435454417756E-2</v>
      </c>
      <c r="M10" s="18">
        <f>+M4/'A&amp;S'!L8</f>
        <v>1.4564102564102564E-2</v>
      </c>
      <c r="N10" s="18">
        <f>+N4/'A&amp;S'!M8</f>
        <v>1.6153794806755224E-2</v>
      </c>
      <c r="O10" s="18">
        <f>+O4/'A&amp;S'!N8</f>
        <v>1.3756815012045138E-2</v>
      </c>
      <c r="P10" s="18">
        <f>+P4/'A&amp;S'!O8</f>
        <v>1.3230035756853397E-2</v>
      </c>
      <c r="Q10" s="18">
        <f>+Q4/'A&amp;S'!P8</f>
        <v>1.5190479038335028E-2</v>
      </c>
      <c r="R10" s="18">
        <f>+R4/'A&amp;S'!Q8</f>
        <v>1.1320986894727127E-2</v>
      </c>
      <c r="S10" s="18">
        <f>+S4/'A&amp;S'!R8</f>
        <v>8.5335592810022402E-3</v>
      </c>
      <c r="T10" s="18">
        <f>+T4/'A&amp;S'!S8</f>
        <v>8.5356256431987406E-3</v>
      </c>
      <c r="U10" s="18">
        <f>+U4/'A&amp;S'!T8</f>
        <v>7.7360370392076426E-3</v>
      </c>
      <c r="V10" s="18">
        <f>+V4/'A&amp;S'!T8</f>
        <v>7.2085799683525758E-3</v>
      </c>
      <c r="W10" s="18">
        <f>+W4/'A&amp;S'!U8</f>
        <v>8.64487318944295E-3</v>
      </c>
      <c r="X10" s="18">
        <f>+X4/'A&amp;S'!V8</f>
        <v>8.4755669862052845E-3</v>
      </c>
      <c r="Y10" s="18">
        <f>+Y4/'A&amp;S'!W8</f>
        <v>9.8782854118892229E-3</v>
      </c>
      <c r="Z10" s="18">
        <f>+Z4/'A&amp;S'!X8</f>
        <v>1.0026450144553115E-2</v>
      </c>
      <c r="AA10" s="18">
        <f>+AA4/'A&amp;S'!Y8</f>
        <v>1.4634743738901475E-2</v>
      </c>
      <c r="AB10" s="18">
        <f>+AB4/'A&amp;S'!Z8</f>
        <v>2.1545638696212632E-2</v>
      </c>
      <c r="AC10" s="18">
        <f>+AC4/'A&amp;S'!AA8</f>
        <v>2.312064891103021E-2</v>
      </c>
      <c r="AD10" s="18">
        <f>+AD4/'A&amp;S'!T8</f>
        <v>2.701752329602063E-2</v>
      </c>
      <c r="AE10" s="18">
        <f>+AE4/'A&amp;S'!U8</f>
        <v>2.3301082040419075E-2</v>
      </c>
      <c r="AF10" s="18">
        <f>+AF4/'A&amp;S'!V8</f>
        <v>3.0161328033668458E-2</v>
      </c>
      <c r="AG10" s="18">
        <f>+AG4/'A&amp;S'!W8</f>
        <v>3.1516434409360854E-2</v>
      </c>
      <c r="AH10" s="18">
        <f>+AH4/'A&amp;S'!X8</f>
        <v>2.7188288122039737E-2</v>
      </c>
      <c r="AI10" s="18">
        <f>+AI4/'A&amp;S'!U8</f>
        <v>3.3949733783706415E-2</v>
      </c>
    </row>
    <row r="11" spans="1:35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x14ac:dyDescent="0.25">
      <c r="A12" t="s"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25">
      <c r="A13" t="s">
        <v>4</v>
      </c>
      <c r="C13" s="4">
        <f t="shared" ref="C13:L13" si="20">+C2/C$8</f>
        <v>0.15189873417721519</v>
      </c>
      <c r="D13" s="4">
        <f t="shared" si="20"/>
        <v>0.15885623510722796</v>
      </c>
      <c r="E13" s="4">
        <f t="shared" si="20"/>
        <v>0.14856681469519581</v>
      </c>
      <c r="F13" s="4">
        <f t="shared" si="20"/>
        <v>0.18007662835249041</v>
      </c>
      <c r="G13" s="4">
        <f t="shared" si="20"/>
        <v>0.19217391304347825</v>
      </c>
      <c r="H13" s="4">
        <f t="shared" si="20"/>
        <v>0.19277614447711044</v>
      </c>
      <c r="I13" s="4">
        <f t="shared" si="20"/>
        <v>0.20255693168198163</v>
      </c>
      <c r="J13" s="4">
        <f t="shared" si="20"/>
        <v>0.19141058867086264</v>
      </c>
      <c r="K13" s="4">
        <f t="shared" si="20"/>
        <v>0.19761092150170648</v>
      </c>
      <c r="L13" s="4">
        <f t="shared" si="20"/>
        <v>0.23403508771929823</v>
      </c>
      <c r="M13" s="4">
        <f t="shared" ref="M13:P19" si="21">+M2/M$8</f>
        <v>0.22377622377622378</v>
      </c>
      <c r="N13" s="4">
        <f t="shared" si="21"/>
        <v>0.22672811059907835</v>
      </c>
      <c r="O13" s="4">
        <f t="shared" si="21"/>
        <v>0.21686381558993023</v>
      </c>
      <c r="P13" s="4">
        <f t="shared" si="21"/>
        <v>0.20883299210295408</v>
      </c>
      <c r="Q13" s="4">
        <f t="shared" ref="Q13:S19" si="22">+Q2/Q$8</f>
        <v>0.21184971098265895</v>
      </c>
      <c r="R13" s="4">
        <f t="shared" si="22"/>
        <v>0.2003012048192771</v>
      </c>
      <c r="S13" s="4">
        <f t="shared" si="22"/>
        <v>0.22086082312284008</v>
      </c>
      <c r="T13" s="4">
        <f t="shared" ref="T13:U19" si="23">+T2/T$8</f>
        <v>0.23850574712643677</v>
      </c>
      <c r="U13" s="4">
        <f t="shared" si="23"/>
        <v>0.21005623552762157</v>
      </c>
      <c r="V13" s="4">
        <f t="shared" ref="V13:AI19" si="24">+V2/V$8</f>
        <v>0.2107654666200629</v>
      </c>
      <c r="W13" s="4">
        <f t="shared" ref="W13:X19" si="25">+W2/W$8</f>
        <v>0.2542134831460674</v>
      </c>
      <c r="X13" s="4">
        <f t="shared" si="25"/>
        <v>0.24253990284524635</v>
      </c>
      <c r="Y13" s="4">
        <f t="shared" ref="Y13:Z13" si="26">+Y2/Y$8</f>
        <v>0.23935091277890466</v>
      </c>
      <c r="Z13" s="4">
        <f t="shared" si="26"/>
        <v>0.23348445595854922</v>
      </c>
      <c r="AA13" s="4">
        <f t="shared" ref="AA13:AB13" si="27">+AA2/AA$8</f>
        <v>0.20322376738305942</v>
      </c>
      <c r="AB13" s="4">
        <f t="shared" si="27"/>
        <v>0.18100625186067282</v>
      </c>
      <c r="AC13" s="4">
        <f t="shared" ref="AC13:AD13" si="28">+AC2/AC$8</f>
        <v>0.1611617312072893</v>
      </c>
      <c r="AD13" s="4">
        <f t="shared" si="28"/>
        <v>0.16189697465249386</v>
      </c>
      <c r="AE13" s="4">
        <f t="shared" ref="AE13:AF13" si="29">+AE2/AE$8</f>
        <v>0.17103854389721626</v>
      </c>
      <c r="AF13" s="4">
        <f t="shared" si="29"/>
        <v>0.15011851461680273</v>
      </c>
      <c r="AG13" s="4">
        <f t="shared" ref="AG13:AH13" si="30">+AG2/AG$8</f>
        <v>0.15865865865865866</v>
      </c>
      <c r="AH13" s="4">
        <f t="shared" si="30"/>
        <v>0.16181953765846382</v>
      </c>
      <c r="AI13" s="4">
        <f t="shared" si="24"/>
        <v>0.16569767441860464</v>
      </c>
    </row>
    <row r="14" spans="1:35" x14ac:dyDescent="0.25">
      <c r="A14" t="s">
        <v>5</v>
      </c>
      <c r="C14" s="4">
        <f t="shared" ref="C14:L14" si="31">+C3/C$8</f>
        <v>5.4728220402084887E-2</v>
      </c>
      <c r="D14" s="4">
        <f t="shared" si="31"/>
        <v>4.1699761715647342E-2</v>
      </c>
      <c r="E14" s="4">
        <f t="shared" si="31"/>
        <v>6.6612838110617689E-2</v>
      </c>
      <c r="F14" s="4">
        <f t="shared" si="31"/>
        <v>5.5768412090251171E-2</v>
      </c>
      <c r="G14" s="4">
        <f t="shared" si="31"/>
        <v>6.3913043478260864E-2</v>
      </c>
      <c r="H14" s="4">
        <f t="shared" si="31"/>
        <v>3.8639227215455693E-2</v>
      </c>
      <c r="I14" s="4">
        <f t="shared" si="31"/>
        <v>4.5944866160607271E-2</v>
      </c>
      <c r="J14" s="4">
        <f t="shared" si="31"/>
        <v>3.8134024435394299E-2</v>
      </c>
      <c r="K14" s="4">
        <f t="shared" si="31"/>
        <v>3.8225255972696243E-2</v>
      </c>
      <c r="L14" s="4">
        <f t="shared" si="31"/>
        <v>4.2456140350877192E-2</v>
      </c>
      <c r="M14" s="4">
        <f t="shared" si="21"/>
        <v>3.996003996003996E-2</v>
      </c>
      <c r="N14" s="4">
        <f t="shared" si="21"/>
        <v>4.0552995391705073E-2</v>
      </c>
      <c r="O14" s="4">
        <f t="shared" si="21"/>
        <v>3.6093418259023353E-2</v>
      </c>
      <c r="P14" s="4">
        <f t="shared" si="21"/>
        <v>4.5334893243638492E-2</v>
      </c>
      <c r="Q14" s="4">
        <f t="shared" si="22"/>
        <v>3.9595375722543354E-2</v>
      </c>
      <c r="R14" s="4">
        <f t="shared" si="22"/>
        <v>3.1626506024096383E-2</v>
      </c>
      <c r="S14" s="4">
        <f t="shared" si="22"/>
        <v>2.8589381087024818E-2</v>
      </c>
      <c r="T14" s="4">
        <f t="shared" si="23"/>
        <v>2.6181353767560665E-2</v>
      </c>
      <c r="U14" s="4">
        <f t="shared" si="23"/>
        <v>3.1094938802514058E-2</v>
      </c>
      <c r="V14" s="4">
        <f t="shared" si="24"/>
        <v>2.9360363509262497E-2</v>
      </c>
      <c r="W14" s="4">
        <f t="shared" si="25"/>
        <v>3.616573033707865E-2</v>
      </c>
      <c r="X14" s="4">
        <f t="shared" si="25"/>
        <v>3.678001387925052E-2</v>
      </c>
      <c r="Y14" s="4">
        <f t="shared" ref="Y14:Z14" si="32">+Y3/Y$8</f>
        <v>2.6031102096010818E-2</v>
      </c>
      <c r="Z14" s="4">
        <f t="shared" si="32"/>
        <v>2.7849740932642485E-2</v>
      </c>
      <c r="AA14" s="4">
        <f t="shared" ref="AA14:AB14" si="33">+AA3/AA$8</f>
        <v>2.4968394437420986E-2</v>
      </c>
      <c r="AB14" s="4">
        <f t="shared" si="33"/>
        <v>2.7091396248883598E-2</v>
      </c>
      <c r="AC14" s="4">
        <f t="shared" ref="AC14:AD14" si="34">+AC3/AC$8</f>
        <v>4.1571753986332574E-2</v>
      </c>
      <c r="AD14" s="4">
        <f t="shared" si="34"/>
        <v>3.9520305260288907E-2</v>
      </c>
      <c r="AE14" s="4">
        <f t="shared" ref="AE14:AF14" si="35">+AE3/AE$8</f>
        <v>3.3993576017130621E-2</v>
      </c>
      <c r="AF14" s="4">
        <f t="shared" si="35"/>
        <v>3.2920726889649726E-2</v>
      </c>
      <c r="AG14" s="4">
        <f t="shared" ref="AG14:AH14" si="36">+AG3/AG$8</f>
        <v>3.6536536536536539E-2</v>
      </c>
      <c r="AH14" s="4">
        <f t="shared" si="36"/>
        <v>3.4054188416604521E-2</v>
      </c>
      <c r="AI14" s="4">
        <f t="shared" si="24"/>
        <v>3.4641472868217053E-2</v>
      </c>
    </row>
    <row r="15" spans="1:35" x14ac:dyDescent="0.25">
      <c r="A15" t="s">
        <v>6</v>
      </c>
      <c r="C15" s="4">
        <f t="shared" ref="C15:L15" si="37">+C4/C$8</f>
        <v>8.9724497393894265E-2</v>
      </c>
      <c r="D15" s="4">
        <f t="shared" si="37"/>
        <v>0.10762509928514694</v>
      </c>
      <c r="E15" s="4">
        <f t="shared" si="37"/>
        <v>9.6083972547436419E-2</v>
      </c>
      <c r="F15" s="4">
        <f t="shared" si="37"/>
        <v>0.10557684120902512</v>
      </c>
      <c r="G15" s="4">
        <f t="shared" si="37"/>
        <v>8.7826086956521734E-2</v>
      </c>
      <c r="H15" s="4">
        <f t="shared" si="37"/>
        <v>0.10163796724065519</v>
      </c>
      <c r="I15" s="4">
        <f t="shared" si="37"/>
        <v>0.13104274870155813</v>
      </c>
      <c r="J15" s="4">
        <f t="shared" si="37"/>
        <v>0.14476119955572012</v>
      </c>
      <c r="K15" s="4">
        <f t="shared" si="37"/>
        <v>0.10375426621160409</v>
      </c>
      <c r="L15" s="4">
        <f t="shared" si="37"/>
        <v>7.5438596491228069E-2</v>
      </c>
      <c r="M15" s="4">
        <f t="shared" si="21"/>
        <v>7.0929070929070928E-2</v>
      </c>
      <c r="N15" s="4">
        <f t="shared" si="21"/>
        <v>7.4347158218125958E-2</v>
      </c>
      <c r="O15" s="4">
        <f t="shared" si="21"/>
        <v>6.5817409766454352E-2</v>
      </c>
      <c r="P15" s="4">
        <f t="shared" si="21"/>
        <v>6.4931266452179004E-2</v>
      </c>
      <c r="Q15" s="4">
        <f t="shared" si="22"/>
        <v>7.3410404624277462E-2</v>
      </c>
      <c r="R15" s="4">
        <f t="shared" si="22"/>
        <v>5.5421686746987948E-2</v>
      </c>
      <c r="S15" s="4">
        <f t="shared" si="22"/>
        <v>4.429783223374175E-2</v>
      </c>
      <c r="T15" s="4">
        <f t="shared" si="23"/>
        <v>4.5019157088122604E-2</v>
      </c>
      <c r="U15" s="4">
        <f t="shared" si="23"/>
        <v>4.3665233212041021E-2</v>
      </c>
      <c r="V15" s="4">
        <f t="shared" si="24"/>
        <v>4.2991960852848655E-2</v>
      </c>
      <c r="W15" s="4">
        <f t="shared" si="25"/>
        <v>5.3019662921348312E-2</v>
      </c>
      <c r="X15" s="4">
        <f t="shared" si="25"/>
        <v>5.0312283136710614E-2</v>
      </c>
      <c r="Y15" s="4">
        <f t="shared" ref="Y15:Z15" si="38">+Y4/Y$8</f>
        <v>5.6795131845841784E-2</v>
      </c>
      <c r="Z15" s="4">
        <f t="shared" si="38"/>
        <v>5.2784974093264249E-2</v>
      </c>
      <c r="AA15" s="4">
        <f t="shared" ref="AA15:AB15" si="39">+AA4/AA$8</f>
        <v>7.5537294563843241E-2</v>
      </c>
      <c r="AB15" s="4">
        <f t="shared" si="39"/>
        <v>0.10449538553140816</v>
      </c>
      <c r="AC15" s="4">
        <f t="shared" ref="AC15:AD15" si="40">+AC4/AC$8</f>
        <v>0.1030751708428246</v>
      </c>
      <c r="AD15" s="4">
        <f t="shared" si="40"/>
        <v>0.1256473153447806</v>
      </c>
      <c r="AE15" s="4">
        <f t="shared" ref="AE15:AF15" si="41">+AE4/AE$8</f>
        <v>0.10894004282655247</v>
      </c>
      <c r="AF15" s="4">
        <f t="shared" si="41"/>
        <v>0.13589676060047406</v>
      </c>
      <c r="AG15" s="4">
        <f t="shared" ref="AG15:AH15" si="42">+AG4/AG$8</f>
        <v>0.13413413413413414</v>
      </c>
      <c r="AH15" s="4">
        <f t="shared" si="42"/>
        <v>0.10986825751926423</v>
      </c>
      <c r="AI15" s="4">
        <f t="shared" si="24"/>
        <v>0.1436531007751938</v>
      </c>
    </row>
    <row r="16" spans="1:35" x14ac:dyDescent="0.25">
      <c r="A16" t="s">
        <v>7</v>
      </c>
      <c r="C16" s="4">
        <f t="shared" ref="C16:L16" si="43">+C5/C$8</f>
        <v>0.70364854802680565</v>
      </c>
      <c r="D16" s="4">
        <f t="shared" si="43"/>
        <v>0.69181890389197775</v>
      </c>
      <c r="E16" s="4">
        <f t="shared" si="43"/>
        <v>0.68873637464675008</v>
      </c>
      <c r="F16" s="4">
        <f t="shared" si="43"/>
        <v>0.65857811834823332</v>
      </c>
      <c r="G16" s="4">
        <f t="shared" si="43"/>
        <v>0.6560869565217391</v>
      </c>
      <c r="H16" s="4">
        <f t="shared" si="43"/>
        <v>0.66694666106677869</v>
      </c>
      <c r="I16" s="4">
        <f t="shared" si="43"/>
        <v>0.62045545345585296</v>
      </c>
      <c r="J16" s="4">
        <f t="shared" si="43"/>
        <v>0.62569418733802296</v>
      </c>
      <c r="K16" s="4">
        <f t="shared" si="43"/>
        <v>0.66040955631399323</v>
      </c>
      <c r="L16" s="4">
        <f t="shared" si="43"/>
        <v>0.64807017543859646</v>
      </c>
      <c r="M16" s="4">
        <f t="shared" si="21"/>
        <v>0.66533466533466534</v>
      </c>
      <c r="N16" s="4">
        <f t="shared" si="21"/>
        <v>0.65837173579109065</v>
      </c>
      <c r="O16" s="4">
        <f t="shared" si="21"/>
        <v>0.68122535638459203</v>
      </c>
      <c r="P16" s="4">
        <f t="shared" si="21"/>
        <v>0.68090084820122843</v>
      </c>
      <c r="Q16" s="4">
        <f t="shared" si="22"/>
        <v>0.67514450867052023</v>
      </c>
      <c r="R16" s="4">
        <f t="shared" si="22"/>
        <v>0.71265060240963851</v>
      </c>
      <c r="S16" s="4">
        <f t="shared" si="22"/>
        <v>0.7062519635563933</v>
      </c>
      <c r="T16" s="4">
        <f t="shared" si="23"/>
        <v>0.69029374201787996</v>
      </c>
      <c r="U16" s="4">
        <f t="shared" si="23"/>
        <v>0.71518359245782337</v>
      </c>
      <c r="V16" s="4">
        <f t="shared" si="24"/>
        <v>0.71688220901782596</v>
      </c>
      <c r="W16" s="4">
        <f t="shared" si="25"/>
        <v>0.6566011235955056</v>
      </c>
      <c r="X16" s="4">
        <f t="shared" si="25"/>
        <v>0.67036780013879249</v>
      </c>
      <c r="Y16" s="4">
        <f t="shared" ref="Y16:Z16" si="44">+Y5/Y$8</f>
        <v>0.67782285327924274</v>
      </c>
      <c r="Z16" s="4">
        <f t="shared" si="44"/>
        <v>0.68588082901554404</v>
      </c>
      <c r="AA16" s="4">
        <f t="shared" ref="AA16:AB16" si="45">+AA5/AA$8</f>
        <v>0.69627054361567631</v>
      </c>
      <c r="AB16" s="4">
        <f t="shared" si="45"/>
        <v>0.68740696635903542</v>
      </c>
      <c r="AC16" s="4">
        <f t="shared" ref="AC16:AD16" si="46">+AC5/AC$8</f>
        <v>0.69419134396355353</v>
      </c>
      <c r="AD16" s="4">
        <f t="shared" si="46"/>
        <v>0.67293540474243663</v>
      </c>
      <c r="AE16" s="4">
        <f t="shared" ref="AE16:AF16" si="47">+AE5/AE$8</f>
        <v>0.68602783725910066</v>
      </c>
      <c r="AF16" s="4">
        <f t="shared" si="47"/>
        <v>0.68106399789307348</v>
      </c>
      <c r="AG16" s="4">
        <f t="shared" ref="AG16:AH16" si="48">+AG5/AG$8</f>
        <v>0.67067067067067065</v>
      </c>
      <c r="AH16" s="4">
        <f t="shared" si="48"/>
        <v>0.69425801640566742</v>
      </c>
      <c r="AI16" s="4">
        <f t="shared" si="24"/>
        <v>0.65600775193798455</v>
      </c>
    </row>
    <row r="17" spans="1:37" x14ac:dyDescent="0.25">
      <c r="A17" t="s">
        <v>10</v>
      </c>
      <c r="C17" s="4">
        <f t="shared" ref="C17:L17" si="49">+C6/C$8</f>
        <v>0.20662695457930008</v>
      </c>
      <c r="D17" s="4">
        <f t="shared" si="49"/>
        <v>0.20055599682287531</v>
      </c>
      <c r="E17" s="4">
        <f t="shared" si="49"/>
        <v>0.21517965280581347</v>
      </c>
      <c r="F17" s="4">
        <f t="shared" si="49"/>
        <v>0.2358450404427416</v>
      </c>
      <c r="G17" s="4">
        <f t="shared" si="49"/>
        <v>0.25608695652173913</v>
      </c>
      <c r="H17" s="4">
        <f t="shared" si="49"/>
        <v>0.23141537169256615</v>
      </c>
      <c r="I17" s="4">
        <f t="shared" si="49"/>
        <v>0.24850179784258888</v>
      </c>
      <c r="J17" s="4">
        <f t="shared" si="49"/>
        <v>0.22954461310625693</v>
      </c>
      <c r="K17" s="4">
        <f t="shared" si="49"/>
        <v>0.23583617747440272</v>
      </c>
      <c r="L17" s="4">
        <f t="shared" si="49"/>
        <v>0.27649122807017545</v>
      </c>
      <c r="M17" s="4">
        <f t="shared" si="21"/>
        <v>0.26373626373626374</v>
      </c>
      <c r="N17" s="4">
        <f t="shared" si="21"/>
        <v>0.26728110599078342</v>
      </c>
      <c r="O17" s="4">
        <f t="shared" si="21"/>
        <v>0.25295723384895358</v>
      </c>
      <c r="P17" s="4">
        <f t="shared" si="21"/>
        <v>0.25416788534659257</v>
      </c>
      <c r="Q17" s="4">
        <f t="shared" si="22"/>
        <v>0.25144508670520233</v>
      </c>
      <c r="R17" s="4">
        <f t="shared" si="22"/>
        <v>0.23192771084337349</v>
      </c>
      <c r="S17" s="4">
        <f t="shared" si="22"/>
        <v>0.24945020420986491</v>
      </c>
      <c r="T17" s="4">
        <f t="shared" si="23"/>
        <v>0.26468710089399744</v>
      </c>
      <c r="U17" s="4">
        <f t="shared" si="23"/>
        <v>0.24115117433013564</v>
      </c>
      <c r="V17" s="4">
        <f t="shared" si="24"/>
        <v>0.24012583012932542</v>
      </c>
      <c r="W17" s="4">
        <f t="shared" si="25"/>
        <v>0.29037921348314605</v>
      </c>
      <c r="X17" s="4">
        <f t="shared" si="25"/>
        <v>0.27931991672449685</v>
      </c>
      <c r="Y17" s="4">
        <f t="shared" ref="Y17:Z17" si="50">+Y6/Y$8</f>
        <v>0.26538201487491547</v>
      </c>
      <c r="Z17" s="4">
        <f t="shared" si="50"/>
        <v>0.26133419689119169</v>
      </c>
      <c r="AA17" s="4">
        <f t="shared" ref="AA17:AB17" si="51">+AA6/AA$8</f>
        <v>0.22819216182048041</v>
      </c>
      <c r="AB17" s="4">
        <f t="shared" si="51"/>
        <v>0.20809764810955642</v>
      </c>
      <c r="AC17" s="4">
        <f t="shared" ref="AC17:AD17" si="52">+AC6/AC$8</f>
        <v>0.20273348519362186</v>
      </c>
      <c r="AD17" s="4">
        <f t="shared" si="52"/>
        <v>0.20141727991278277</v>
      </c>
      <c r="AE17" s="4">
        <f t="shared" ref="AE17:AF17" si="53">+AE6/AE$8</f>
        <v>0.20503211991434689</v>
      </c>
      <c r="AF17" s="4">
        <f t="shared" si="53"/>
        <v>0.18303924150645245</v>
      </c>
      <c r="AG17" s="4">
        <f t="shared" ref="AG17:AH17" si="54">+AG6/AG$8</f>
        <v>0.19519519519519518</v>
      </c>
      <c r="AH17" s="4">
        <f t="shared" si="54"/>
        <v>0.19587372607506837</v>
      </c>
      <c r="AI17" s="4">
        <f t="shared" si="24"/>
        <v>0.2003391472868217</v>
      </c>
    </row>
    <row r="18" spans="1:37" x14ac:dyDescent="0.25">
      <c r="A18" t="s">
        <v>11</v>
      </c>
      <c r="C18" s="4">
        <f t="shared" ref="C18:L18" si="55">+C7/C$8</f>
        <v>0.29635145197319435</v>
      </c>
      <c r="D18" s="4">
        <f t="shared" si="55"/>
        <v>0.30818109610802225</v>
      </c>
      <c r="E18" s="4">
        <f t="shared" si="55"/>
        <v>0.31126362535324992</v>
      </c>
      <c r="F18" s="4">
        <f t="shared" si="55"/>
        <v>0.34142188165176673</v>
      </c>
      <c r="G18" s="4">
        <f t="shared" si="55"/>
        <v>0.34391304347826085</v>
      </c>
      <c r="H18" s="4">
        <f t="shared" si="55"/>
        <v>0.33305333893322131</v>
      </c>
      <c r="I18" s="4">
        <f t="shared" si="55"/>
        <v>0.37954454654414704</v>
      </c>
      <c r="J18" s="4">
        <f t="shared" si="55"/>
        <v>0.37430581266197704</v>
      </c>
      <c r="K18" s="4">
        <f t="shared" si="55"/>
        <v>0.33959044368600683</v>
      </c>
      <c r="L18" s="4">
        <f t="shared" si="55"/>
        <v>0.35192982456140348</v>
      </c>
      <c r="M18" s="4">
        <f t="shared" si="21"/>
        <v>0.33466533466533466</v>
      </c>
      <c r="N18" s="4">
        <f t="shared" si="21"/>
        <v>0.34162826420890935</v>
      </c>
      <c r="O18" s="4">
        <f t="shared" si="21"/>
        <v>0.31877464361540797</v>
      </c>
      <c r="P18" s="4">
        <f t="shared" si="21"/>
        <v>0.31909915179877157</v>
      </c>
      <c r="Q18" s="4">
        <f t="shared" si="22"/>
        <v>0.32485549132947977</v>
      </c>
      <c r="R18" s="4">
        <f t="shared" si="22"/>
        <v>0.28734939759036143</v>
      </c>
      <c r="S18" s="4">
        <f t="shared" si="22"/>
        <v>0.29374803644360664</v>
      </c>
      <c r="T18" s="4">
        <f t="shared" si="23"/>
        <v>0.30970625798212004</v>
      </c>
      <c r="U18" s="4">
        <f t="shared" si="23"/>
        <v>0.28481640754217663</v>
      </c>
      <c r="V18" s="4">
        <f t="shared" si="24"/>
        <v>0.28311779098217404</v>
      </c>
      <c r="W18" s="4">
        <f t="shared" si="25"/>
        <v>0.3433988764044944</v>
      </c>
      <c r="X18" s="4">
        <f t="shared" si="25"/>
        <v>0.32963219986120751</v>
      </c>
      <c r="Y18" s="4">
        <f t="shared" ref="Y18:Z18" si="56">+Y7/Y$8</f>
        <v>0.32217714672075726</v>
      </c>
      <c r="Z18" s="4">
        <f t="shared" si="56"/>
        <v>0.31411917098445596</v>
      </c>
      <c r="AA18" s="4">
        <f t="shared" ref="AA18:AB18" si="57">+AA7/AA$8</f>
        <v>0.30372945638432364</v>
      </c>
      <c r="AB18" s="4">
        <f t="shared" si="57"/>
        <v>0.31259303364096458</v>
      </c>
      <c r="AC18" s="4">
        <f t="shared" ref="AC18:AD18" si="58">+AC7/AC$8</f>
        <v>0.30580865603644647</v>
      </c>
      <c r="AD18" s="4">
        <f t="shared" si="58"/>
        <v>0.32706459525756337</v>
      </c>
      <c r="AE18" s="4">
        <f t="shared" ref="AE18:AF18" si="59">+AE7/AE$8</f>
        <v>0.31397216274089934</v>
      </c>
      <c r="AF18" s="4">
        <f t="shared" si="59"/>
        <v>0.31893600210692652</v>
      </c>
      <c r="AG18" s="4">
        <f t="shared" ref="AG18:AH18" si="60">+AG7/AG$8</f>
        <v>0.32932932932932935</v>
      </c>
      <c r="AH18" s="4">
        <f t="shared" si="60"/>
        <v>0.30574198359433258</v>
      </c>
      <c r="AI18" s="4">
        <f t="shared" si="24"/>
        <v>0.3439922480620155</v>
      </c>
    </row>
    <row r="19" spans="1:37" x14ac:dyDescent="0.25">
      <c r="A19" t="s">
        <v>12</v>
      </c>
      <c r="C19" s="4">
        <f t="shared" ref="C19:L19" si="61">+C8/C$8</f>
        <v>1</v>
      </c>
      <c r="D19" s="4">
        <f t="shared" si="61"/>
        <v>1</v>
      </c>
      <c r="E19" s="4">
        <f t="shared" si="61"/>
        <v>1</v>
      </c>
      <c r="F19" s="4">
        <f t="shared" si="61"/>
        <v>1</v>
      </c>
      <c r="G19" s="4">
        <f t="shared" si="61"/>
        <v>1</v>
      </c>
      <c r="H19" s="4">
        <f t="shared" si="61"/>
        <v>1</v>
      </c>
      <c r="I19" s="4">
        <f t="shared" si="61"/>
        <v>1</v>
      </c>
      <c r="J19" s="4">
        <f t="shared" si="61"/>
        <v>1</v>
      </c>
      <c r="K19" s="4">
        <f t="shared" si="61"/>
        <v>1</v>
      </c>
      <c r="L19" s="4">
        <f t="shared" si="61"/>
        <v>1</v>
      </c>
      <c r="M19" s="4">
        <f t="shared" si="21"/>
        <v>1</v>
      </c>
      <c r="N19" s="4">
        <f t="shared" si="21"/>
        <v>1</v>
      </c>
      <c r="O19" s="4">
        <f t="shared" si="21"/>
        <v>1</v>
      </c>
      <c r="P19" s="4">
        <f t="shared" si="21"/>
        <v>1</v>
      </c>
      <c r="Q19" s="4">
        <f t="shared" si="22"/>
        <v>1</v>
      </c>
      <c r="R19" s="4">
        <f t="shared" si="22"/>
        <v>1</v>
      </c>
      <c r="S19" s="4">
        <f t="shared" si="22"/>
        <v>1</v>
      </c>
      <c r="T19" s="4">
        <f t="shared" si="23"/>
        <v>1</v>
      </c>
      <c r="U19" s="4">
        <f t="shared" si="23"/>
        <v>1</v>
      </c>
      <c r="V19" s="4">
        <f t="shared" si="24"/>
        <v>1</v>
      </c>
      <c r="W19" s="4">
        <f t="shared" si="25"/>
        <v>1</v>
      </c>
      <c r="X19" s="4">
        <f t="shared" si="25"/>
        <v>1</v>
      </c>
      <c r="Y19" s="4">
        <f t="shared" ref="Y19:Z19" si="62">+Y8/Y$8</f>
        <v>1</v>
      </c>
      <c r="Z19" s="4">
        <f t="shared" si="62"/>
        <v>1</v>
      </c>
      <c r="AA19" s="4">
        <f t="shared" ref="AA19:AB19" si="63">+AA8/AA$8</f>
        <v>1</v>
      </c>
      <c r="AB19" s="4">
        <f t="shared" si="63"/>
        <v>1</v>
      </c>
      <c r="AC19" s="4">
        <f t="shared" ref="AC19:AD19" si="64">+AC8/AC$8</f>
        <v>1</v>
      </c>
      <c r="AD19" s="4">
        <f t="shared" si="64"/>
        <v>1</v>
      </c>
      <c r="AE19" s="4">
        <f t="shared" ref="AE19:AF19" si="65">+AE8/AE$8</f>
        <v>1</v>
      </c>
      <c r="AF19" s="4">
        <f t="shared" si="65"/>
        <v>1</v>
      </c>
      <c r="AG19" s="4">
        <f t="shared" ref="AG19:AH19" si="66">+AG8/AG$8</f>
        <v>1</v>
      </c>
      <c r="AH19" s="4">
        <f t="shared" si="66"/>
        <v>1</v>
      </c>
      <c r="AI19" s="4">
        <f t="shared" si="24"/>
        <v>1</v>
      </c>
    </row>
    <row r="21" spans="1:37" x14ac:dyDescent="0.25">
      <c r="A21" t="s">
        <v>14</v>
      </c>
    </row>
    <row r="22" spans="1:37" x14ac:dyDescent="0.25">
      <c r="A22" t="s">
        <v>4</v>
      </c>
      <c r="C22" s="4">
        <f>+C2/Input!C45</f>
        <v>0.11846689895470383</v>
      </c>
      <c r="D22" s="4">
        <f>+D2/Input!D45</f>
        <v>0.11098779134295228</v>
      </c>
      <c r="E22" s="4">
        <f>+E2/Input!E45</f>
        <v>0.10710128055878929</v>
      </c>
      <c r="F22" s="4">
        <f>+F2/Input!F45</f>
        <v>0.11740216486261448</v>
      </c>
      <c r="G22" s="4">
        <f>+G2/Input!G45</f>
        <v>0.10569105691056911</v>
      </c>
      <c r="H22" s="4">
        <f>+H2/Input!H45</f>
        <v>0.11614372469635628</v>
      </c>
      <c r="I22" s="4">
        <f>+I2/Input!I45</f>
        <v>0.1193502824858757</v>
      </c>
      <c r="J22" s="4">
        <f>+J2/Input!J45</f>
        <v>0.12076617612707312</v>
      </c>
      <c r="K22" s="4">
        <f>+K2/Input!K45</f>
        <v>0.12680683311432325</v>
      </c>
      <c r="L22" s="4">
        <f>+L2/Input!L45</f>
        <v>0.13091265947006869</v>
      </c>
      <c r="M22" s="4">
        <f>+M2/Input!M45</f>
        <v>0.13488558811722201</v>
      </c>
      <c r="N22" s="4">
        <f>+N2/Input!N45</f>
        <v>0.13689482470784642</v>
      </c>
      <c r="O22" s="4">
        <f>+O2/Input!O45</f>
        <v>0.12834320588763237</v>
      </c>
      <c r="P22" s="4">
        <f>+P2/Input!P45</f>
        <v>0.13896457765667575</v>
      </c>
      <c r="Q22" s="4">
        <f>+Q2/Input!Q45</f>
        <v>0.14639504693429198</v>
      </c>
      <c r="R22" s="4">
        <f>+R2/Input!R45</f>
        <v>0.1183905999643938</v>
      </c>
      <c r="S22" s="4">
        <f>+S2/Input!S45</f>
        <v>0.12655265526552656</v>
      </c>
      <c r="T22" s="4">
        <f>+T2/Input!T45</f>
        <v>0.12806446082633294</v>
      </c>
      <c r="U22" s="4">
        <f>+U2/Input!U45</f>
        <v>0.11505707555716616</v>
      </c>
      <c r="V22" s="4">
        <f>+V2/Input!V45</f>
        <v>0.11686046511627907</v>
      </c>
      <c r="W22" s="4">
        <f>+W2/Input!W45</f>
        <v>0.12784743069044677</v>
      </c>
      <c r="X22" s="4">
        <f>+X2/Input!X45</f>
        <v>0.12781130005485464</v>
      </c>
      <c r="Y22" s="4">
        <f>+Y2/Input!Y45</f>
        <v>0.12114989733059549</v>
      </c>
      <c r="Z22" s="4">
        <f>+Z2/Input!Z45</f>
        <v>0.12284886692792639</v>
      </c>
      <c r="AA22" s="4">
        <f>+AA2/Input!AA45</f>
        <v>0.10357603092783506</v>
      </c>
      <c r="AB22" s="4">
        <f>+AB2/Input!AB45</f>
        <v>9.4424600093182168E-2</v>
      </c>
      <c r="AC22" s="4">
        <f>+AC2/Input!AC45</f>
        <v>8.6149162861491629E-2</v>
      </c>
      <c r="AD22" s="4">
        <f>+AD2/Input!AD45</f>
        <v>8.8643486046858677E-2</v>
      </c>
      <c r="AE22" s="4">
        <f>+AE2/Input!AE45</f>
        <v>8.983551244200759E-2</v>
      </c>
      <c r="AF22" s="4">
        <f>+AF2/Input!AF45</f>
        <v>9.0104331331014864E-2</v>
      </c>
      <c r="AG22" s="4">
        <f>+AG2/Input!AG45</f>
        <v>9.3468966533982012E-2</v>
      </c>
      <c r="AH22" s="4">
        <f>+AH2/Input!AH45</f>
        <v>9.1612721643681394E-2</v>
      </c>
      <c r="AI22" s="4">
        <f>+AI2/Input!AI45</f>
        <v>9.0644049827723297E-2</v>
      </c>
    </row>
    <row r="23" spans="1:37" x14ac:dyDescent="0.25">
      <c r="A23" t="s">
        <v>5</v>
      </c>
      <c r="C23" s="4">
        <f>+C3/Input!C46</f>
        <v>8.3570210346787951E-2</v>
      </c>
      <c r="D23" s="4">
        <f>+D3/Input!D46</f>
        <v>7.2164948453608241E-2</v>
      </c>
      <c r="E23" s="4">
        <f>+E3/Input!E46</f>
        <v>9.4017094017094016E-2</v>
      </c>
      <c r="F23" s="4">
        <f>+F3/Input!F46</f>
        <v>7.6162790697674412E-2</v>
      </c>
      <c r="G23" s="4">
        <f>+G3/Input!G46</f>
        <v>0.10272536687631027</v>
      </c>
      <c r="H23" s="4">
        <f>+H3/Input!H46</f>
        <v>6.3056888279643591E-2</v>
      </c>
      <c r="I23" s="4">
        <f>+I3/Input!I46</f>
        <v>7.7129443326626426E-2</v>
      </c>
      <c r="J23" s="4">
        <f>+J3/Input!J46</f>
        <v>7.7677224736048267E-2</v>
      </c>
      <c r="K23" s="4">
        <f>+K3/Input!K46</f>
        <v>7.7994428969359333E-2</v>
      </c>
      <c r="L23" s="4">
        <f>+L3/Input!L46</f>
        <v>8.9629629629629629E-2</v>
      </c>
      <c r="M23" s="4">
        <f>+M3/Input!M46</f>
        <v>8.6580086580086577E-2</v>
      </c>
      <c r="N23" s="4">
        <f>+N3/Input!N46</f>
        <v>9.1986062717770031E-2</v>
      </c>
      <c r="O23" s="4">
        <f>+O3/Input!O46</f>
        <v>8.0732700135685204E-2</v>
      </c>
      <c r="P23" s="4">
        <f>+P3/Input!P46</f>
        <v>0.10816468946266573</v>
      </c>
      <c r="Q23" s="4">
        <f>+Q3/Input!Q46</f>
        <v>0.10530361260568794</v>
      </c>
      <c r="R23" s="4">
        <f>+R3/Input!R46</f>
        <v>8.4609186140209514E-2</v>
      </c>
      <c r="S23" s="4">
        <f>+S3/Input!S46</f>
        <v>7.0161912104857366E-2</v>
      </c>
      <c r="T23" s="4">
        <f>+T3/Input!T46</f>
        <v>6.2215477996965099E-2</v>
      </c>
      <c r="U23" s="4">
        <f>+U3/Input!U46</f>
        <v>6.9219440353460976E-2</v>
      </c>
      <c r="V23" s="4">
        <f>+V3/Input!V46</f>
        <v>7.1979434447300775E-2</v>
      </c>
      <c r="W23" s="4">
        <f>+W3/Input!W46</f>
        <v>7.923076923076923E-2</v>
      </c>
      <c r="X23" s="4">
        <f>+X3/Input!X46</f>
        <v>8.8702928870292894E-2</v>
      </c>
      <c r="Y23" s="4">
        <f>+Y3/Input!Y46</f>
        <v>5.9597523219814243E-2</v>
      </c>
      <c r="Z23" s="4">
        <f>+Z3/Input!Z46</f>
        <v>6.5548780487804881E-2</v>
      </c>
      <c r="AA23" s="4">
        <f>+AA3/Input!AA46</f>
        <v>7.0598748882931189E-2</v>
      </c>
      <c r="AB23" s="4">
        <f>+AB3/Input!AB46</f>
        <v>7.564422277639235E-2</v>
      </c>
      <c r="AC23" s="4">
        <f>+AC3/Input!AC46</f>
        <v>0.10138888888888889</v>
      </c>
      <c r="AD23" s="4">
        <f>+AD3/Input!AD46</f>
        <v>8.9395807644882863E-2</v>
      </c>
      <c r="AE23" s="4">
        <f>+AE3/Input!AE46</f>
        <v>8.1672025723472666E-2</v>
      </c>
      <c r="AF23" s="4">
        <f>+AF3/Input!AF46</f>
        <v>8.8715400993612498E-2</v>
      </c>
      <c r="AG23" s="4">
        <f>+AG3/Input!AG46</f>
        <v>9.4315245478036172E-2</v>
      </c>
      <c r="AH23" s="4">
        <f>+AH3/Input!AH46</f>
        <v>9.6614950634696758E-2</v>
      </c>
      <c r="AI23" s="4">
        <f>+AI3/Input!AI46</f>
        <v>9.420289855072464E-2</v>
      </c>
      <c r="AK23" s="17"/>
    </row>
    <row r="24" spans="1:37" x14ac:dyDescent="0.25">
      <c r="A24" t="s">
        <v>6</v>
      </c>
      <c r="C24" s="4">
        <f>+C4/Input!C47</f>
        <v>0.31668856767411302</v>
      </c>
      <c r="D24" s="4">
        <f>+D4/Input!D47</f>
        <v>0.31438515081206497</v>
      </c>
      <c r="E24" s="4">
        <f>+E4/Input!E47</f>
        <v>0.32963988919667592</v>
      </c>
      <c r="F24" s="4">
        <f>+F4/Input!F47</f>
        <v>0.32041343669250644</v>
      </c>
      <c r="G24" s="4">
        <f>+G4/Input!G47</f>
        <v>0.29403202328966521</v>
      </c>
      <c r="H24" s="4">
        <f>+H4/Input!H47</f>
        <v>0.29512195121951218</v>
      </c>
      <c r="I24" s="4">
        <f>+I4/Input!I47</f>
        <v>0.39001189060642094</v>
      </c>
      <c r="J24" s="4">
        <f>+J4/Input!J47</f>
        <v>0.44431818181818183</v>
      </c>
      <c r="K24" s="4">
        <f>+K4/Input!K47</f>
        <v>0.35472578763127188</v>
      </c>
      <c r="L24" s="4">
        <f>+L4/Input!L47</f>
        <v>0.22970085470085469</v>
      </c>
      <c r="M24" s="4">
        <f>+M4/Input!M47</f>
        <v>0.26296296296296295</v>
      </c>
      <c r="N24" s="4">
        <f>+N4/Input!N47</f>
        <v>0.25882352941176473</v>
      </c>
      <c r="O24" s="4">
        <f>+O4/Input!O47</f>
        <v>0.26144578313253014</v>
      </c>
      <c r="P24" s="4">
        <f>+P4/Input!P47</f>
        <v>0.26714801444043323</v>
      </c>
      <c r="Q24" s="4">
        <f>+Q4/Input!Q47</f>
        <v>0.30130486358244363</v>
      </c>
      <c r="R24" s="4">
        <f>+R4/Input!R47</f>
        <v>0.22303030303030302</v>
      </c>
      <c r="S24" s="4">
        <f>+S4/Input!S47</f>
        <v>0.18217054263565891</v>
      </c>
      <c r="T24" s="4">
        <f>+T4/Input!T47</f>
        <v>0.17961783439490445</v>
      </c>
      <c r="U24" s="4">
        <f>+U4/Input!U47</f>
        <v>0.16458852867830423</v>
      </c>
      <c r="V24" s="4">
        <f>+V4/Input!V47</f>
        <v>0.15</v>
      </c>
      <c r="W24" s="4">
        <f>+W4/Input!W47</f>
        <v>0.17912218268090155</v>
      </c>
      <c r="X24" s="4">
        <f>+X4/Input!X47</f>
        <v>0.17159763313609466</v>
      </c>
      <c r="Y24" s="4">
        <f>+Y4/Input!Y47</f>
        <v>0.21455938697318008</v>
      </c>
      <c r="Z24" s="4">
        <f>+Z4/Input!Z47</f>
        <v>0.18628571428571428</v>
      </c>
      <c r="AA24" s="4">
        <f>+AA4/Input!AA47</f>
        <v>0.25534188034188032</v>
      </c>
      <c r="AB24" s="4">
        <f>+AB4/Input!AB47</f>
        <v>0.26590909090909093</v>
      </c>
      <c r="AC24" s="4">
        <f>+AC4/Input!AC47</f>
        <v>0.25475017593244192</v>
      </c>
      <c r="AD24" s="4">
        <f>+AD4/Input!AD47</f>
        <v>0.24573560767590619</v>
      </c>
      <c r="AE24" s="4">
        <f>+AE4/Input!AE47</f>
        <v>0.26173633440514471</v>
      </c>
      <c r="AF24" s="4">
        <f>+AF4/Input!AF47</f>
        <v>0.29119638826185101</v>
      </c>
      <c r="AG24" s="4">
        <f>+AG4/Input!AG47</f>
        <v>0.28404875463698992</v>
      </c>
      <c r="AH24" s="4">
        <f>+AH4/Input!AH47</f>
        <v>0.23080939947780679</v>
      </c>
      <c r="AI24" s="4">
        <f>+AI4/Input!AI47</f>
        <v>0.24842899036447424</v>
      </c>
      <c r="AK24" s="17"/>
    </row>
    <row r="25" spans="1:37" x14ac:dyDescent="0.25">
      <c r="A25" t="s">
        <v>7</v>
      </c>
      <c r="C25" s="4">
        <f>+C5/Input!C48</f>
        <v>0.13045278851463279</v>
      </c>
      <c r="D25" s="4">
        <f>+D5/Input!D48</f>
        <v>0.12351106069200227</v>
      </c>
      <c r="E25" s="4">
        <f>+E5/Input!E48</f>
        <v>0.12116477272727273</v>
      </c>
      <c r="F25" s="4">
        <f>+F5/Input!F48</f>
        <v>0.11349130658058837</v>
      </c>
      <c r="G25" s="4">
        <f>+G5/Input!G48</f>
        <v>0.11327128058850022</v>
      </c>
      <c r="H25" s="4">
        <f>+H5/Input!H48</f>
        <v>0.11681624245990878</v>
      </c>
      <c r="I25" s="4">
        <f>+I5/Input!I48</f>
        <v>0.1121380605097841</v>
      </c>
      <c r="J25" s="4">
        <f>+J5/Input!J48</f>
        <v>0.11995173539640855</v>
      </c>
      <c r="K25" s="4">
        <f>+K5/Input!K48</f>
        <v>0.13489960959286112</v>
      </c>
      <c r="L25" s="4">
        <f>+L5/Input!L48</f>
        <v>0.12914277723395329</v>
      </c>
      <c r="M25" s="4">
        <f>+M5/Input!M48</f>
        <v>0.13279276884221719</v>
      </c>
      <c r="N25" s="4">
        <f>+N5/Input!N48</f>
        <v>0.13655770088574523</v>
      </c>
      <c r="O25" s="4">
        <f>+O5/Input!O48</f>
        <v>0.13477347734773476</v>
      </c>
      <c r="P25" s="4">
        <f>+P5/Input!P48</f>
        <v>0.13450427547954702</v>
      </c>
      <c r="Q25" s="4">
        <f>+Q5/Input!Q48</f>
        <v>0.13683223992502344</v>
      </c>
      <c r="R25" s="4">
        <f>+R5/Input!R48</f>
        <v>0.14082495089578001</v>
      </c>
      <c r="S25" s="4">
        <f>+S5/Input!S48</f>
        <v>0.13343622009853387</v>
      </c>
      <c r="T25" s="4">
        <f>+T5/Input!T48</f>
        <v>0.12610825944937004</v>
      </c>
      <c r="U25" s="4">
        <f>+U5/Input!U48</f>
        <v>0.12194709233459304</v>
      </c>
      <c r="V25" s="4">
        <f>+V5/Input!V48</f>
        <v>0.11614474205787417</v>
      </c>
      <c r="W25" s="4">
        <f>+W5/Input!W48</f>
        <v>0.11031797534068787</v>
      </c>
      <c r="X25" s="4">
        <f>+X5/Input!X48</f>
        <v>0.11580650962057185</v>
      </c>
      <c r="Y25" s="4">
        <f>+Y5/Input!Y48</f>
        <v>0.12151515151515152</v>
      </c>
      <c r="Z25" s="4">
        <f>+Z5/Input!Z48</f>
        <v>0.12635723660661019</v>
      </c>
      <c r="AA25" s="4">
        <f>+AA5/Input!AA48</f>
        <v>0.13758431176617536</v>
      </c>
      <c r="AB25" s="4">
        <f>+AB5/Input!AB48</f>
        <v>0.13216186823879572</v>
      </c>
      <c r="AC25" s="4">
        <f>+AC5/Input!AC48</f>
        <v>0.1337062630251179</v>
      </c>
      <c r="AD25" s="4">
        <f>+AD5/Input!AD48</f>
        <v>0.13304952309101686</v>
      </c>
      <c r="AE25" s="4">
        <f>+AE5/Input!AE48</f>
        <v>0.13210659244368847</v>
      </c>
      <c r="AF25" s="4">
        <f>+AF5/Input!AF48</f>
        <v>0.13281290123773817</v>
      </c>
      <c r="AG25" s="4">
        <f>+AG5/Input!AG48</f>
        <v>0.13891048566837713</v>
      </c>
      <c r="AH25" s="4">
        <f>+AH5/Input!AH48</f>
        <v>0.14589427496865859</v>
      </c>
      <c r="AI25" s="4">
        <f>+AI5/Input!AI48</f>
        <v>0.14063149148317408</v>
      </c>
      <c r="AK25" s="17"/>
    </row>
    <row r="26" spans="1:37" x14ac:dyDescent="0.25">
      <c r="A26" t="s">
        <v>10</v>
      </c>
      <c r="C26" s="4">
        <f>+C6/Input!C49</f>
        <v>0.10666922929079377</v>
      </c>
      <c r="D26" s="4">
        <f>+D6/Input!D49</f>
        <v>9.9822099229096656E-2</v>
      </c>
      <c r="E26" s="4">
        <f>+E6/Input!E49</f>
        <v>0.1026777114236178</v>
      </c>
      <c r="F26" s="4">
        <f>+F6/Input!F49</f>
        <v>0.10407664850648131</v>
      </c>
      <c r="G26" s="4">
        <f>+G6/Input!G49</f>
        <v>0.10493497238553358</v>
      </c>
      <c r="H26" s="4">
        <f>+H6/Input!H49</f>
        <v>0.10182960635742007</v>
      </c>
      <c r="I26" s="4">
        <f>+I6/Input!I49</f>
        <v>0.1083812510890399</v>
      </c>
      <c r="J26" s="4">
        <f>+J6/Input!J49</f>
        <v>0.11057606563224541</v>
      </c>
      <c r="K26" s="4">
        <f>+K6/Input!K49</f>
        <v>0.11512829056981007</v>
      </c>
      <c r="L26" s="4">
        <f>+L6/Input!L49</f>
        <v>0.12226532195500388</v>
      </c>
      <c r="M26" s="4">
        <f>+M6/Input!M49</f>
        <v>0.12437185929648241</v>
      </c>
      <c r="N26" s="4">
        <f>+N6/Input!N49</f>
        <v>0.12745385291532377</v>
      </c>
      <c r="O26" s="4">
        <f>+O6/Input!O49</f>
        <v>0.11838183108587651</v>
      </c>
      <c r="P26" s="4">
        <f>+P6/Input!P49</f>
        <v>0.13224775528838836</v>
      </c>
      <c r="Q26" s="4">
        <f>+Q6/Input!Q49</f>
        <v>0.13792010145846545</v>
      </c>
      <c r="R26" s="4">
        <f>+R6/Input!R49</f>
        <v>0.11227763196267133</v>
      </c>
      <c r="S26" s="4">
        <f>+S6/Input!S49</f>
        <v>0.11587857559836544</v>
      </c>
      <c r="T26" s="4">
        <f>+T6/Input!T49</f>
        <v>0.1159278422598238</v>
      </c>
      <c r="U26" s="4">
        <f>+U6/Input!U49</f>
        <v>0.10600552566526102</v>
      </c>
      <c r="V26" s="4">
        <f>+V6/Input!V49</f>
        <v>0.10858226647700332</v>
      </c>
      <c r="W26" s="4">
        <f>+W6/Input!W49</f>
        <v>0.11877064483699555</v>
      </c>
      <c r="X26" s="4">
        <f>+X6/Input!X49</f>
        <v>0.12079831932773109</v>
      </c>
      <c r="Y26" s="4">
        <f>+Y6/Input!Y49</f>
        <v>0.11000560538116592</v>
      </c>
      <c r="Z26" s="4">
        <f>+Z6/Input!Z49</f>
        <v>0.11237989138003064</v>
      </c>
      <c r="AA26" s="4">
        <f>+AA6/Input!AA49</f>
        <v>9.8539647877712563E-2</v>
      </c>
      <c r="AB26" s="4">
        <f>+AB6/Input!AB49</f>
        <v>9.1468202041350435E-2</v>
      </c>
      <c r="AC26" s="4">
        <f>+AC6/Input!AC49</f>
        <v>8.8888888888888892E-2</v>
      </c>
      <c r="AD26" s="4">
        <f>+AD6/Input!AD49</f>
        <v>8.879009972365734E-2</v>
      </c>
      <c r="AE26" s="4">
        <f>+AE6/Input!AE49</f>
        <v>8.8371019843101056E-2</v>
      </c>
      <c r="AF26" s="4">
        <f>+AF6/Input!AF49</f>
        <v>8.9851325145442792E-2</v>
      </c>
      <c r="AG26" s="4">
        <f>+AG6/Input!AG49</f>
        <v>9.3626215340295277E-2</v>
      </c>
      <c r="AH26" s="4">
        <f>+AH6/Input!AH49</f>
        <v>9.2444861567339276E-2</v>
      </c>
      <c r="AI26" s="4">
        <f>+AI6/Input!AI49</f>
        <v>9.1240070609002646E-2</v>
      </c>
      <c r="AK26" s="17"/>
    </row>
    <row r="27" spans="1:37" x14ac:dyDescent="0.25">
      <c r="A27" t="s">
        <v>11</v>
      </c>
      <c r="C27" s="4">
        <f>+C7/Input!C50</f>
        <v>0.13346747149564051</v>
      </c>
      <c r="D27" s="4">
        <f>+D7/Input!D50</f>
        <v>0.13105894274615773</v>
      </c>
      <c r="E27" s="4">
        <f>+E7/Input!E50</f>
        <v>0.13039066463723997</v>
      </c>
      <c r="F27" s="4">
        <f>+F7/Input!F50</f>
        <v>0.13154010168935543</v>
      </c>
      <c r="G27" s="4">
        <f>+G7/Input!G50</f>
        <v>0.12555555555555556</v>
      </c>
      <c r="H27" s="4">
        <f>+H7/Input!H50</f>
        <v>0.12726689134970309</v>
      </c>
      <c r="I27" s="4">
        <f>+I7/Input!I50</f>
        <v>0.14437689969604864</v>
      </c>
      <c r="J27" s="4">
        <f>+J7/Input!J50</f>
        <v>0.15585016186218592</v>
      </c>
      <c r="K27" s="4">
        <f>+K7/Input!K50</f>
        <v>0.14506487826213735</v>
      </c>
      <c r="L27" s="4">
        <f>+L7/Input!L50</f>
        <v>0.13588944587454274</v>
      </c>
      <c r="M27" s="4">
        <f>+M7/Input!M50</f>
        <v>0.14001114516578433</v>
      </c>
      <c r="N27" s="4">
        <f>+N7/Input!N50</f>
        <v>0.14328050508955031</v>
      </c>
      <c r="O27" s="4">
        <f>+O7/Input!O50</f>
        <v>0.13346031746031747</v>
      </c>
      <c r="P27" s="4">
        <f>+P7/Input!P50</f>
        <v>0.14739259659551474</v>
      </c>
      <c r="Q27" s="4">
        <f>+Q7/Input!Q50</f>
        <v>0.15718081387218572</v>
      </c>
      <c r="R27" s="4">
        <f>+R7/Input!R50</f>
        <v>0.12417024599765716</v>
      </c>
      <c r="S27" s="4">
        <f>+S7/Input!S50</f>
        <v>0.12260687123000262</v>
      </c>
      <c r="T27" s="4">
        <f>+T7/Input!T50</f>
        <v>0.12222782258064516</v>
      </c>
      <c r="U27" s="4">
        <f>+U7/Input!U50</f>
        <v>0.11212397447584321</v>
      </c>
      <c r="V27" s="4">
        <f>+V7/Input!V50</f>
        <v>0.11333426612564712</v>
      </c>
      <c r="W27" s="4">
        <f>+W7/Input!W50</f>
        <v>0.12528823981552653</v>
      </c>
      <c r="X27" s="4">
        <f>+X7/Input!X50</f>
        <v>0.12651484884804901</v>
      </c>
      <c r="Y27" s="4">
        <f>+Y7/Input!Y50</f>
        <v>0.12034347771183231</v>
      </c>
      <c r="Z27" s="4">
        <f>+Z7/Input!Z50</f>
        <v>0.12040714995034757</v>
      </c>
      <c r="AA27" s="4">
        <f>+AA7/Input!AA50</f>
        <v>0.11630158538061237</v>
      </c>
      <c r="AB27" s="4">
        <f>+AB7/Input!AB50</f>
        <v>0.11716134791341218</v>
      </c>
      <c r="AC27" s="4">
        <f>+AC7/Input!AC50</f>
        <v>0.11387975824408865</v>
      </c>
      <c r="AD27" s="4">
        <f>+AD7/Input!AD50</f>
        <v>0.11765859397980194</v>
      </c>
      <c r="AE27" s="4">
        <f>+AE7/Input!AE50</f>
        <v>0.11474126968600215</v>
      </c>
      <c r="AF27" s="4">
        <f>+AF7/Input!AF50</f>
        <v>0.12737982539181655</v>
      </c>
      <c r="AG27" s="4">
        <f>+AG7/Input!AG50</f>
        <v>0.12879232726560971</v>
      </c>
      <c r="AH27" s="4">
        <f>+AH7/Input!AH50</f>
        <v>0.1178273781013507</v>
      </c>
      <c r="AI27" s="4">
        <f>+AI7/Input!AI50</f>
        <v>0.12400663697493669</v>
      </c>
      <c r="AK27" s="17"/>
    </row>
    <row r="28" spans="1:37" x14ac:dyDescent="0.25">
      <c r="A28" t="s">
        <v>12</v>
      </c>
      <c r="C28" s="4">
        <f>+C8/Input!C51</f>
        <v>0.1313318990807745</v>
      </c>
      <c r="D28" s="4">
        <f>+D8/Input!D51</f>
        <v>0.12574282147315854</v>
      </c>
      <c r="E28" s="4">
        <f>+E8/Input!E51</f>
        <v>0.12389336267693693</v>
      </c>
      <c r="F28" s="4">
        <f>+F8/Input!F51</f>
        <v>0.11906934306569343</v>
      </c>
      <c r="G28" s="4">
        <f>+G8/Input!G51</f>
        <v>0.1172153705024972</v>
      </c>
      <c r="H28" s="4">
        <f>+H8/Input!H51</f>
        <v>0.12010088272383354</v>
      </c>
      <c r="I28" s="4">
        <f>+I8/Input!I51</f>
        <v>0.12252190513485731</v>
      </c>
      <c r="J28" s="4">
        <f>+J8/Input!J51</f>
        <v>0.1312694401244168</v>
      </c>
      <c r="K28" s="4">
        <f>+K8/Input!K51</f>
        <v>0.13818799226524547</v>
      </c>
      <c r="L28" s="4">
        <f>+L8/Input!L51</f>
        <v>0.13143937647004567</v>
      </c>
      <c r="M28" s="4">
        <f>+M8/Input!M51</f>
        <v>0.13512419006479481</v>
      </c>
      <c r="N28" s="4">
        <f>+N8/Input!N51</f>
        <v>0.13878229726272703</v>
      </c>
      <c r="O28" s="4">
        <f>+O8/Input!O51</f>
        <v>0.13435207823960879</v>
      </c>
      <c r="P28" s="4">
        <f>+P8/Input!P51</f>
        <v>0.13836503439902872</v>
      </c>
      <c r="Q28" s="4">
        <f>+Q8/Input!Q51</f>
        <v>0.14283945010940016</v>
      </c>
      <c r="R28" s="4">
        <f>+R8/Input!R51</f>
        <v>0.1355987583728149</v>
      </c>
      <c r="S28" s="4">
        <f>+S8/Input!S51</f>
        <v>0.13006170064969558</v>
      </c>
      <c r="T28" s="4">
        <f>+T8/Input!T51</f>
        <v>0.12488038277511962</v>
      </c>
      <c r="U28" s="4">
        <f>+U8/Input!U51</f>
        <v>0.11897827455919395</v>
      </c>
      <c r="V28" s="4">
        <f>+V8/Input!V51</f>
        <v>0.11533499959687173</v>
      </c>
      <c r="W28" s="4">
        <f>+W8/Input!W51</f>
        <v>0.11503817102233711</v>
      </c>
      <c r="X28" s="4">
        <f>+X8/Input!X51</f>
        <v>0.119130291005291</v>
      </c>
      <c r="Y28" s="4">
        <f>+Y8/Input!Y51</f>
        <v>0.12113518162086899</v>
      </c>
      <c r="Z28" s="4">
        <f>+Z8/Input!Z51</f>
        <v>0.12442581996937707</v>
      </c>
      <c r="AA28" s="4">
        <f>+AA8/Input!AA51</f>
        <v>0.13033985581874355</v>
      </c>
      <c r="AB28" s="4">
        <f>+AB8/Input!AB51</f>
        <v>0.12707600348049786</v>
      </c>
      <c r="AC28" s="4">
        <f>+AC8/Input!AC51</f>
        <v>0.12694740647026928</v>
      </c>
      <c r="AD28" s="4">
        <f>+AD8/Input!AD51</f>
        <v>0.12759076366671304</v>
      </c>
      <c r="AE28" s="4">
        <f>+AE8/Input!AE51</f>
        <v>0.12611396165271402</v>
      </c>
      <c r="AF28" s="4">
        <f>+AF8/Input!AF51</f>
        <v>0.13103043688315275</v>
      </c>
      <c r="AG28" s="4">
        <f>+AG8/Input!AG51</f>
        <v>0.1354071363220494</v>
      </c>
      <c r="AH28" s="4">
        <f>+AH8/Input!AH51</f>
        <v>0.13599026467903863</v>
      </c>
      <c r="AI28" s="4">
        <f>+AI8/Input!AI51</f>
        <v>0.1344318884944801</v>
      </c>
      <c r="AK28" s="17"/>
    </row>
  </sheetData>
  <phoneticPr fontId="4" type="noConversion"/>
  <pageMargins left="0.75" right="0.75" top="1" bottom="1" header="0.5" footer="0.5"/>
  <pageSetup scale="61" orientation="landscape" r:id="rId1"/>
  <headerFooter alignWithMargins="0">
    <oddHeader>&amp;LCU-Boulder undergraduate colleges&amp;C&amp;A&amp;RFall headcount by type over time</oddHeader>
    <oddFooter>&amp;LPBA:L:\ir\reports\time\enttype&amp;C&amp;A  
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W30"/>
  <sheetViews>
    <sheetView workbookViewId="0">
      <pane xSplit="1" ySplit="1" topLeftCell="B2" activePane="bottomRight" state="frozen"/>
      <selection activeCell="U2" sqref="U2"/>
      <selection pane="topRight" activeCell="U2" sqref="U2"/>
      <selection pane="bottomLeft" activeCell="U2" sqref="U2"/>
      <selection pane="bottomRight"/>
    </sheetView>
  </sheetViews>
  <sheetFormatPr defaultRowHeight="13.2" x14ac:dyDescent="0.25"/>
  <cols>
    <col min="1" max="1" width="15.88671875" customWidth="1"/>
    <col min="2" max="2" width="7.44140625" customWidth="1"/>
    <col min="3" max="35" width="7.33203125" customWidth="1"/>
    <col min="38" max="38" width="9.109375" style="11"/>
  </cols>
  <sheetData>
    <row r="1" spans="1:35" x14ac:dyDescent="0.25">
      <c r="A1" s="9" t="s">
        <v>9</v>
      </c>
      <c r="B1" s="9" t="s">
        <v>8</v>
      </c>
      <c r="C1" s="10">
        <f>Input!C4</f>
        <v>1991</v>
      </c>
      <c r="D1" s="10">
        <f>Input!D4</f>
        <v>1992</v>
      </c>
      <c r="E1" s="10">
        <f>Input!E4</f>
        <v>1993</v>
      </c>
      <c r="F1" s="10">
        <f>Input!F4</f>
        <v>1994</v>
      </c>
      <c r="G1" s="10">
        <f>Input!G4</f>
        <v>1995</v>
      </c>
      <c r="H1" s="10">
        <f>Input!H4</f>
        <v>1996</v>
      </c>
      <c r="I1" s="10">
        <f>Input!I4</f>
        <v>1997</v>
      </c>
      <c r="J1" s="10">
        <f>Input!J4</f>
        <v>1998</v>
      </c>
      <c r="K1" s="10">
        <f>Input!K4</f>
        <v>1999</v>
      </c>
      <c r="L1" s="10">
        <f>Input!L4</f>
        <v>2000</v>
      </c>
      <c r="M1" s="10">
        <f>Input!M4</f>
        <v>2001</v>
      </c>
      <c r="N1" s="10">
        <f>Input!N4</f>
        <v>2002</v>
      </c>
      <c r="O1" s="10">
        <f>Input!O4</f>
        <v>2003</v>
      </c>
      <c r="P1" s="10">
        <f>Input!P4</f>
        <v>2004</v>
      </c>
      <c r="Q1" s="10">
        <f>Input!Q4</f>
        <v>2005</v>
      </c>
      <c r="R1" s="10">
        <f>Input!R4</f>
        <v>2006</v>
      </c>
      <c r="S1" s="10">
        <f>Input!S4</f>
        <v>2007</v>
      </c>
      <c r="T1" s="10">
        <f>Input!T4</f>
        <v>2008</v>
      </c>
      <c r="U1" s="10">
        <f>Input!U4</f>
        <v>2009</v>
      </c>
      <c r="V1" s="10">
        <f>Input!V4</f>
        <v>2010</v>
      </c>
      <c r="W1" s="10">
        <f>Input!W4</f>
        <v>2011</v>
      </c>
      <c r="X1" s="10">
        <f>Input!X4</f>
        <v>2012</v>
      </c>
      <c r="Y1" s="10">
        <f>Input!Y4</f>
        <v>2013</v>
      </c>
      <c r="Z1" s="10">
        <f>Input!Z4</f>
        <v>2014</v>
      </c>
      <c r="AA1" s="10">
        <f>Input!AA4</f>
        <v>2015</v>
      </c>
      <c r="AB1" s="10">
        <f>Input!AB4</f>
        <v>2016</v>
      </c>
      <c r="AC1" s="10">
        <f>Input!AC4</f>
        <v>2017</v>
      </c>
      <c r="AD1" s="10">
        <f>Input!AD4</f>
        <v>2018</v>
      </c>
      <c r="AE1" s="10">
        <f>Input!AE4</f>
        <v>2019</v>
      </c>
      <c r="AF1" s="10">
        <f>Input!AF4</f>
        <v>2020</v>
      </c>
      <c r="AG1" s="10">
        <f>Input!AG4</f>
        <v>2021</v>
      </c>
      <c r="AH1" s="10">
        <f>Input!AH4</f>
        <v>2022</v>
      </c>
      <c r="AI1" s="10">
        <f>Input!AI4</f>
        <v>2023</v>
      </c>
    </row>
    <row r="2" spans="1:35" x14ac:dyDescent="0.25">
      <c r="A2" t="s">
        <v>4</v>
      </c>
      <c r="B2" s="3" t="str">
        <f>+Input!B20</f>
        <v>Ed</v>
      </c>
      <c r="C2" s="3">
        <f>+Input!C20</f>
        <v>0</v>
      </c>
      <c r="D2" s="3">
        <f>+Input!D20</f>
        <v>0</v>
      </c>
      <c r="E2" s="3">
        <f>+Input!E20</f>
        <v>0</v>
      </c>
      <c r="F2" s="3">
        <f>+Input!F20</f>
        <v>0</v>
      </c>
      <c r="G2" s="3">
        <f>+Input!G20</f>
        <v>0</v>
      </c>
      <c r="H2" s="3">
        <f>+Input!H20</f>
        <v>0</v>
      </c>
      <c r="I2" s="3">
        <f>+Input!I20</f>
        <v>0</v>
      </c>
      <c r="J2" s="3">
        <f>+Input!J20</f>
        <v>0</v>
      </c>
      <c r="K2" s="3">
        <f>+Input!K20</f>
        <v>0</v>
      </c>
      <c r="L2" s="3">
        <f>+Input!L20</f>
        <v>0</v>
      </c>
      <c r="M2" s="3">
        <f>+Input!M20</f>
        <v>0</v>
      </c>
      <c r="N2" s="3">
        <f>+Input!N20</f>
        <v>0</v>
      </c>
      <c r="O2" s="3">
        <f>+Input!O20</f>
        <v>0</v>
      </c>
      <c r="P2" s="3">
        <f>+Input!P20</f>
        <v>0</v>
      </c>
      <c r="Q2" s="3">
        <f>+Input!Q20</f>
        <v>0</v>
      </c>
      <c r="R2" s="3">
        <f>+Input!R20</f>
        <v>0</v>
      </c>
      <c r="S2" s="3">
        <f>+Input!S20</f>
        <v>0</v>
      </c>
      <c r="T2" s="3">
        <f>+Input!T20</f>
        <v>0</v>
      </c>
      <c r="U2" s="3">
        <f>+Input!U20</f>
        <v>0</v>
      </c>
      <c r="V2" s="3">
        <f>+Input!V20</f>
        <v>0</v>
      </c>
      <c r="W2" s="3">
        <f>+Input!W20</f>
        <v>0</v>
      </c>
      <c r="X2" s="3">
        <f>+Input!X20</f>
        <v>0</v>
      </c>
      <c r="Y2" s="3">
        <f>+Input!Y20</f>
        <v>0</v>
      </c>
      <c r="Z2" s="3">
        <f>+Input!Z20</f>
        <v>0</v>
      </c>
      <c r="AA2" s="3">
        <f>+Input!AA20</f>
        <v>0</v>
      </c>
      <c r="AB2" s="3">
        <f>+Input!AB20</f>
        <v>0</v>
      </c>
      <c r="AC2" s="3">
        <f>+Input!AC20</f>
        <v>34</v>
      </c>
      <c r="AD2" s="3">
        <f>+Input!AD20</f>
        <v>54</v>
      </c>
      <c r="AE2" s="3">
        <f>+Input!AE20</f>
        <v>92</v>
      </c>
      <c r="AF2" s="3">
        <f>+Input!AF20</f>
        <v>67</v>
      </c>
      <c r="AG2" s="3">
        <f>+Input!AG20</f>
        <v>70</v>
      </c>
      <c r="AH2" s="3">
        <f>+Input!AH20</f>
        <v>71</v>
      </c>
      <c r="AI2" s="3">
        <f>+Input!AI20</f>
        <v>72</v>
      </c>
    </row>
    <row r="3" spans="1:35" x14ac:dyDescent="0.25">
      <c r="A3" t="s">
        <v>5</v>
      </c>
      <c r="B3" s="3" t="str">
        <f>+Input!B21</f>
        <v>Ed</v>
      </c>
      <c r="C3" s="3">
        <f>+Input!C21</f>
        <v>29</v>
      </c>
      <c r="D3" s="3">
        <f>+Input!D21</f>
        <v>17</v>
      </c>
      <c r="E3" s="3">
        <f>+Input!E21</f>
        <v>19</v>
      </c>
      <c r="F3" s="3">
        <f>+Input!F21</f>
        <v>27</v>
      </c>
      <c r="G3" s="3">
        <f>+Input!G21</f>
        <v>19</v>
      </c>
      <c r="H3" s="3">
        <f>+Input!H21</f>
        <v>38</v>
      </c>
      <c r="I3" s="3">
        <f>+Input!I21</f>
        <v>41</v>
      </c>
      <c r="J3" s="3">
        <f>+Input!J21</f>
        <v>19</v>
      </c>
      <c r="K3" s="3">
        <f>+Input!K21</f>
        <v>26</v>
      </c>
      <c r="L3" s="3">
        <f>+Input!L21</f>
        <v>21</v>
      </c>
      <c r="M3" s="3">
        <f>+Input!M21</f>
        <v>17</v>
      </c>
      <c r="N3" s="3">
        <f>+Input!N21</f>
        <v>17</v>
      </c>
      <c r="O3" s="3">
        <f>+Input!O21</f>
        <v>26</v>
      </c>
      <c r="P3" s="3">
        <f>+Input!P21</f>
        <v>37</v>
      </c>
      <c r="Q3" s="3">
        <f>+Input!Q21</f>
        <v>34</v>
      </c>
      <c r="R3" s="3">
        <f>+Input!R21</f>
        <v>33</v>
      </c>
      <c r="S3" s="3">
        <f>+Input!S21</f>
        <v>17</v>
      </c>
      <c r="T3" s="3">
        <f>+Input!T21</f>
        <v>18</v>
      </c>
      <c r="U3" s="3">
        <f>+Input!U21</f>
        <v>22</v>
      </c>
      <c r="V3" s="3">
        <f>+Input!V21</f>
        <v>16</v>
      </c>
      <c r="W3" s="3">
        <f>+Input!W21</f>
        <v>14</v>
      </c>
      <c r="X3" s="3">
        <f>+Input!X21</f>
        <v>11</v>
      </c>
      <c r="Y3" s="3">
        <f>+Input!Y21</f>
        <v>7</v>
      </c>
      <c r="Z3" s="3">
        <f>+Input!Z21</f>
        <v>20</v>
      </c>
      <c r="AA3" s="3">
        <f>+Input!AA21</f>
        <v>12</v>
      </c>
      <c r="AB3" s="3">
        <f>+Input!AB21</f>
        <v>10</v>
      </c>
      <c r="AC3" s="3">
        <f>+Input!AC21</f>
        <v>3</v>
      </c>
      <c r="AD3" s="3">
        <f>+Input!AD21</f>
        <v>2</v>
      </c>
      <c r="AE3" s="3">
        <f>+Input!AE21</f>
        <v>13</v>
      </c>
      <c r="AF3" s="3">
        <f>+Input!AF21</f>
        <v>16</v>
      </c>
      <c r="AG3" s="3">
        <f>+Input!AG21</f>
        <v>13</v>
      </c>
      <c r="AH3" s="3">
        <f>+Input!AH21</f>
        <v>13</v>
      </c>
      <c r="AI3" s="3">
        <f>+Input!AI21</f>
        <v>17</v>
      </c>
    </row>
    <row r="4" spans="1:35" x14ac:dyDescent="0.25">
      <c r="A4" t="s">
        <v>6</v>
      </c>
      <c r="B4" s="3" t="str">
        <f>+Input!B22</f>
        <v>Ed</v>
      </c>
      <c r="C4" s="3">
        <f>+Input!C22</f>
        <v>11</v>
      </c>
      <c r="D4" s="3">
        <f>+Input!D22</f>
        <v>16</v>
      </c>
      <c r="E4" s="3">
        <f>+Input!E22</f>
        <v>19</v>
      </c>
      <c r="F4" s="3">
        <f>+Input!F22</f>
        <v>31</v>
      </c>
      <c r="G4" s="3">
        <f>+Input!G22</f>
        <v>29</v>
      </c>
      <c r="H4" s="3">
        <f>+Input!H22</f>
        <v>36</v>
      </c>
      <c r="I4" s="3">
        <f>+Input!I22</f>
        <v>15</v>
      </c>
      <c r="J4" s="3">
        <f>+Input!J22</f>
        <v>3</v>
      </c>
      <c r="K4" s="3">
        <f>+Input!K22</f>
        <v>8</v>
      </c>
      <c r="L4" s="3">
        <f>+Input!L22</f>
        <v>7</v>
      </c>
      <c r="M4" s="3">
        <f>+Input!M22</f>
        <v>2</v>
      </c>
      <c r="N4" s="3">
        <f>+Input!N22</f>
        <v>7</v>
      </c>
      <c r="O4" s="3">
        <f>+Input!O22</f>
        <v>8</v>
      </c>
      <c r="P4" s="3">
        <f>+Input!P22</f>
        <v>14</v>
      </c>
      <c r="Q4" s="3">
        <f>+Input!Q22</f>
        <v>20</v>
      </c>
      <c r="R4" s="3">
        <f>+Input!R22</f>
        <v>54</v>
      </c>
      <c r="S4" s="3">
        <f>+Input!S22</f>
        <v>64</v>
      </c>
      <c r="T4" s="3">
        <f>+Input!T22</f>
        <v>34</v>
      </c>
      <c r="U4" s="3">
        <f>+Input!U22</f>
        <v>5</v>
      </c>
      <c r="V4" s="3">
        <f>+Input!V22</f>
        <v>32</v>
      </c>
      <c r="W4" s="3">
        <f>+Input!W22</f>
        <v>41</v>
      </c>
      <c r="X4" s="3">
        <f>+Input!X22</f>
        <v>56</v>
      </c>
      <c r="Y4" s="3">
        <f>+Input!Y22</f>
        <v>33</v>
      </c>
      <c r="Z4" s="3">
        <f>+Input!Z22</f>
        <v>39</v>
      </c>
      <c r="AA4" s="3">
        <f>+Input!AA22</f>
        <v>30</v>
      </c>
      <c r="AB4" s="3">
        <f>+Input!AB22</f>
        <v>21</v>
      </c>
      <c r="AC4" s="3">
        <f>+Input!AC22</f>
        <v>23</v>
      </c>
      <c r="AD4" s="3">
        <f>+Input!AD22</f>
        <v>23</v>
      </c>
      <c r="AE4" s="3">
        <f>+Input!AE22</f>
        <v>45</v>
      </c>
      <c r="AF4" s="3">
        <f>+Input!AF22</f>
        <v>25</v>
      </c>
      <c r="AG4" s="3">
        <f>+Input!AG22</f>
        <v>18</v>
      </c>
      <c r="AH4" s="3">
        <f>+Input!AH22</f>
        <v>20</v>
      </c>
      <c r="AI4" s="3">
        <f>+Input!AI22</f>
        <v>25</v>
      </c>
    </row>
    <row r="5" spans="1:35" x14ac:dyDescent="0.25">
      <c r="A5" t="s">
        <v>7</v>
      </c>
      <c r="B5" s="3" t="str">
        <f>+Input!B23</f>
        <v>Ed</v>
      </c>
      <c r="C5" s="3">
        <f>+Input!C23</f>
        <v>106</v>
      </c>
      <c r="D5" s="3">
        <f>+Input!D23</f>
        <v>112</v>
      </c>
      <c r="E5" s="3">
        <f>+Input!E23</f>
        <v>109</v>
      </c>
      <c r="F5" s="3">
        <f>+Input!F23</f>
        <v>117</v>
      </c>
      <c r="G5" s="3">
        <f>+Input!G23</f>
        <v>137</v>
      </c>
      <c r="H5" s="3">
        <f>+Input!H23</f>
        <v>124</v>
      </c>
      <c r="I5" s="3">
        <f>+Input!I23</f>
        <v>151</v>
      </c>
      <c r="J5" s="3">
        <f>+Input!J23</f>
        <v>103</v>
      </c>
      <c r="K5" s="3">
        <f>+Input!K23</f>
        <v>89</v>
      </c>
      <c r="L5" s="3">
        <f>+Input!L23</f>
        <v>81</v>
      </c>
      <c r="M5" s="3">
        <f>+Input!M23</f>
        <v>56</v>
      </c>
      <c r="N5" s="3">
        <f>+Input!N23</f>
        <v>51</v>
      </c>
      <c r="O5" s="3">
        <f>+Input!O23</f>
        <v>54</v>
      </c>
      <c r="P5" s="3">
        <f>+Input!P23</f>
        <v>68</v>
      </c>
      <c r="Q5" s="3">
        <f>+Input!Q23</f>
        <v>74</v>
      </c>
      <c r="R5" s="3">
        <f>+Input!R23</f>
        <v>70</v>
      </c>
      <c r="S5" s="3">
        <f>+Input!S23</f>
        <v>67</v>
      </c>
      <c r="T5" s="3">
        <f>+Input!T23</f>
        <v>51</v>
      </c>
      <c r="U5" s="3">
        <f>+Input!U23</f>
        <v>53</v>
      </c>
      <c r="V5" s="3">
        <f>+Input!V23</f>
        <v>45</v>
      </c>
      <c r="W5" s="3">
        <f>+Input!W23</f>
        <v>43</v>
      </c>
      <c r="X5" s="3">
        <f>+Input!X23</f>
        <v>28</v>
      </c>
      <c r="Y5" s="3">
        <f>+Input!Y23</f>
        <v>29</v>
      </c>
      <c r="Z5" s="3">
        <f>+Input!Z23</f>
        <v>27</v>
      </c>
      <c r="AA5" s="3">
        <f>+Input!AA23</f>
        <v>35</v>
      </c>
      <c r="AB5" s="3">
        <f>+Input!AB23</f>
        <v>22</v>
      </c>
      <c r="AC5" s="3">
        <f>+Input!AC23</f>
        <v>16</v>
      </c>
      <c r="AD5" s="3">
        <f>+Input!AD23</f>
        <v>41</v>
      </c>
      <c r="AE5" s="3">
        <f>+Input!AE23</f>
        <v>60</v>
      </c>
      <c r="AF5" s="3">
        <f>+Input!AF23</f>
        <v>142</v>
      </c>
      <c r="AG5" s="3">
        <f>+Input!AG23</f>
        <v>175</v>
      </c>
      <c r="AH5" s="3">
        <f>+Input!AH23</f>
        <v>167</v>
      </c>
      <c r="AI5" s="3">
        <f>+Input!AI23</f>
        <v>152</v>
      </c>
    </row>
    <row r="6" spans="1:35" x14ac:dyDescent="0.25">
      <c r="A6" t="s">
        <v>10</v>
      </c>
      <c r="C6" s="3">
        <f>+C2+C3</f>
        <v>29</v>
      </c>
      <c r="D6" s="3">
        <f t="shared" ref="D6:P6" si="0">+D2+D3</f>
        <v>17</v>
      </c>
      <c r="E6" s="3">
        <f t="shared" si="0"/>
        <v>19</v>
      </c>
      <c r="F6" s="3">
        <f t="shared" si="0"/>
        <v>27</v>
      </c>
      <c r="G6" s="3">
        <f t="shared" si="0"/>
        <v>19</v>
      </c>
      <c r="H6" s="3">
        <f t="shared" si="0"/>
        <v>38</v>
      </c>
      <c r="I6" s="3">
        <f t="shared" si="0"/>
        <v>41</v>
      </c>
      <c r="J6" s="3">
        <f t="shared" si="0"/>
        <v>19</v>
      </c>
      <c r="K6" s="3">
        <f t="shared" si="0"/>
        <v>26</v>
      </c>
      <c r="L6" s="3">
        <f t="shared" si="0"/>
        <v>21</v>
      </c>
      <c r="M6" s="3">
        <f t="shared" si="0"/>
        <v>17</v>
      </c>
      <c r="N6" s="3">
        <f t="shared" si="0"/>
        <v>17</v>
      </c>
      <c r="O6" s="3">
        <f t="shared" si="0"/>
        <v>26</v>
      </c>
      <c r="P6" s="3">
        <f t="shared" si="0"/>
        <v>37</v>
      </c>
      <c r="Q6" s="3">
        <f t="shared" ref="Q6:AI6" si="1">+Q2+Q3</f>
        <v>34</v>
      </c>
      <c r="R6" s="3">
        <f t="shared" si="1"/>
        <v>33</v>
      </c>
      <c r="S6" s="3">
        <f t="shared" si="1"/>
        <v>17</v>
      </c>
      <c r="T6" s="3">
        <f t="shared" si="1"/>
        <v>18</v>
      </c>
      <c r="U6" s="3">
        <f t="shared" si="1"/>
        <v>22</v>
      </c>
      <c r="V6" s="3">
        <f t="shared" ref="V6:AA6" si="2">+V2+V3</f>
        <v>16</v>
      </c>
      <c r="W6" s="3">
        <f t="shared" si="2"/>
        <v>14</v>
      </c>
      <c r="X6" s="3">
        <f t="shared" si="2"/>
        <v>11</v>
      </c>
      <c r="Y6" s="3">
        <f t="shared" si="2"/>
        <v>7</v>
      </c>
      <c r="Z6" s="3">
        <f t="shared" si="2"/>
        <v>20</v>
      </c>
      <c r="AA6" s="3">
        <f t="shared" si="2"/>
        <v>12</v>
      </c>
      <c r="AB6" s="3">
        <f t="shared" ref="AB6:AD6" si="3">+AB2+AB3</f>
        <v>10</v>
      </c>
      <c r="AC6" s="3">
        <f t="shared" si="3"/>
        <v>37</v>
      </c>
      <c r="AD6" s="3">
        <f t="shared" si="3"/>
        <v>56</v>
      </c>
      <c r="AE6" s="3">
        <f t="shared" ref="AE6:AF6" si="4">+AE2+AE3</f>
        <v>105</v>
      </c>
      <c r="AF6" s="3">
        <f t="shared" si="4"/>
        <v>83</v>
      </c>
      <c r="AG6" s="3">
        <f t="shared" ref="AG6:AH6" si="5">+AG2+AG3</f>
        <v>83</v>
      </c>
      <c r="AH6" s="3">
        <f t="shared" si="5"/>
        <v>84</v>
      </c>
      <c r="AI6" s="3">
        <f t="shared" si="1"/>
        <v>89</v>
      </c>
    </row>
    <row r="7" spans="1:35" x14ac:dyDescent="0.25">
      <c r="A7" t="s">
        <v>11</v>
      </c>
      <c r="C7" s="3">
        <f t="shared" ref="C7:P8" si="6">+C6+C4</f>
        <v>40</v>
      </c>
      <c r="D7" s="3">
        <f t="shared" si="6"/>
        <v>33</v>
      </c>
      <c r="E7" s="3">
        <f t="shared" si="6"/>
        <v>38</v>
      </c>
      <c r="F7" s="3">
        <f t="shared" si="6"/>
        <v>58</v>
      </c>
      <c r="G7" s="3">
        <f t="shared" si="6"/>
        <v>48</v>
      </c>
      <c r="H7" s="3">
        <f t="shared" si="6"/>
        <v>74</v>
      </c>
      <c r="I7" s="3">
        <f t="shared" si="6"/>
        <v>56</v>
      </c>
      <c r="J7" s="3">
        <f t="shared" si="6"/>
        <v>22</v>
      </c>
      <c r="K7" s="3">
        <f t="shared" si="6"/>
        <v>34</v>
      </c>
      <c r="L7" s="3">
        <f t="shared" si="6"/>
        <v>28</v>
      </c>
      <c r="M7" s="3">
        <f t="shared" si="6"/>
        <v>19</v>
      </c>
      <c r="N7" s="3">
        <f t="shared" si="6"/>
        <v>24</v>
      </c>
      <c r="O7" s="3">
        <f t="shared" si="6"/>
        <v>34</v>
      </c>
      <c r="P7" s="3">
        <f t="shared" si="6"/>
        <v>51</v>
      </c>
      <c r="Q7" s="3">
        <f t="shared" ref="Q7:S8" si="7">+Q6+Q4</f>
        <v>54</v>
      </c>
      <c r="R7" s="3">
        <f t="shared" si="7"/>
        <v>87</v>
      </c>
      <c r="S7" s="3">
        <f t="shared" ref="S7:AI7" si="8">+S6+S4</f>
        <v>81</v>
      </c>
      <c r="T7" s="3">
        <f t="shared" si="8"/>
        <v>52</v>
      </c>
      <c r="U7" s="3">
        <f t="shared" si="8"/>
        <v>27</v>
      </c>
      <c r="V7" s="3">
        <f t="shared" si="8"/>
        <v>48</v>
      </c>
      <c r="W7" s="3">
        <f t="shared" si="8"/>
        <v>55</v>
      </c>
      <c r="X7" s="3">
        <f t="shared" ref="X7:Z8" si="9">+X6+X4</f>
        <v>67</v>
      </c>
      <c r="Y7" s="3">
        <f t="shared" si="9"/>
        <v>40</v>
      </c>
      <c r="Z7" s="3">
        <f t="shared" si="9"/>
        <v>59</v>
      </c>
      <c r="AA7" s="3">
        <f t="shared" ref="AA7:AB7" si="10">+AA6+AA4</f>
        <v>42</v>
      </c>
      <c r="AB7" s="3">
        <f t="shared" si="10"/>
        <v>31</v>
      </c>
      <c r="AC7" s="3">
        <f t="shared" ref="AC7:AD7" si="11">+AC6+AC4</f>
        <v>60</v>
      </c>
      <c r="AD7" s="3">
        <f t="shared" si="11"/>
        <v>79</v>
      </c>
      <c r="AE7" s="3">
        <f t="shared" ref="AE7:AF7" si="12">+AE6+AE4</f>
        <v>150</v>
      </c>
      <c r="AF7" s="3">
        <f t="shared" si="12"/>
        <v>108</v>
      </c>
      <c r="AG7" s="3">
        <f t="shared" ref="AG7:AH7" si="13">+AG6+AG4</f>
        <v>101</v>
      </c>
      <c r="AH7" s="3">
        <f t="shared" si="13"/>
        <v>104</v>
      </c>
      <c r="AI7" s="3">
        <f t="shared" si="8"/>
        <v>114</v>
      </c>
    </row>
    <row r="8" spans="1:35" x14ac:dyDescent="0.25">
      <c r="A8" t="s">
        <v>12</v>
      </c>
      <c r="C8" s="3">
        <f t="shared" si="6"/>
        <v>146</v>
      </c>
      <c r="D8" s="3">
        <f t="shared" si="6"/>
        <v>145</v>
      </c>
      <c r="E8" s="3">
        <f t="shared" si="6"/>
        <v>147</v>
      </c>
      <c r="F8" s="3">
        <f t="shared" si="6"/>
        <v>175</v>
      </c>
      <c r="G8" s="3">
        <f t="shared" si="6"/>
        <v>185</v>
      </c>
      <c r="H8" s="3">
        <f t="shared" si="6"/>
        <v>198</v>
      </c>
      <c r="I8" s="3">
        <f t="shared" si="6"/>
        <v>207</v>
      </c>
      <c r="J8" s="3">
        <f t="shared" si="6"/>
        <v>125</v>
      </c>
      <c r="K8" s="3">
        <f t="shared" si="6"/>
        <v>123</v>
      </c>
      <c r="L8" s="3">
        <f t="shared" si="6"/>
        <v>109</v>
      </c>
      <c r="M8" s="3">
        <f t="shared" si="6"/>
        <v>75</v>
      </c>
      <c r="N8" s="3">
        <f t="shared" si="6"/>
        <v>75</v>
      </c>
      <c r="O8" s="3">
        <f t="shared" si="6"/>
        <v>88</v>
      </c>
      <c r="P8" s="3">
        <f t="shared" si="6"/>
        <v>119</v>
      </c>
      <c r="Q8" s="3">
        <f t="shared" si="7"/>
        <v>128</v>
      </c>
      <c r="R8" s="3">
        <f t="shared" si="7"/>
        <v>157</v>
      </c>
      <c r="S8" s="3">
        <f t="shared" si="7"/>
        <v>148</v>
      </c>
      <c r="T8" s="3">
        <f>+T7+T5</f>
        <v>103</v>
      </c>
      <c r="U8" s="3">
        <f>+U7+U5</f>
        <v>80</v>
      </c>
      <c r="V8" s="3">
        <f>+V7+V5</f>
        <v>93</v>
      </c>
      <c r="W8" s="3">
        <f>+W7+W5</f>
        <v>98</v>
      </c>
      <c r="X8" s="3">
        <f t="shared" si="9"/>
        <v>95</v>
      </c>
      <c r="Y8" s="3">
        <f t="shared" si="9"/>
        <v>69</v>
      </c>
      <c r="Z8" s="3">
        <f t="shared" si="9"/>
        <v>86</v>
      </c>
      <c r="AA8" s="3">
        <f t="shared" ref="AA8:AB8" si="14">+AA7+AA5</f>
        <v>77</v>
      </c>
      <c r="AB8" s="3">
        <f t="shared" si="14"/>
        <v>53</v>
      </c>
      <c r="AC8" s="3">
        <f t="shared" ref="AC8" si="15">+AC7+AC5</f>
        <v>76</v>
      </c>
      <c r="AD8" s="3">
        <f>+AD7+AD5</f>
        <v>120</v>
      </c>
      <c r="AE8" s="3">
        <f>+AE7+AE5</f>
        <v>210</v>
      </c>
      <c r="AF8" s="3">
        <f>+AF7+AF5</f>
        <v>250</v>
      </c>
      <c r="AG8" s="3">
        <f>+AG7+AG5</f>
        <v>276</v>
      </c>
      <c r="AH8" s="3">
        <f>+AH7+AH5</f>
        <v>271</v>
      </c>
      <c r="AI8" s="3">
        <f>+AI7+AI5</f>
        <v>266</v>
      </c>
    </row>
    <row r="9" spans="1:35" x14ac:dyDescent="0.25">
      <c r="A9" t="s">
        <v>31</v>
      </c>
      <c r="C9" s="16">
        <f>ROUND(Input!C24,2)</f>
        <v>3.42</v>
      </c>
      <c r="D9" s="16">
        <f>ROUND(Input!D24,2)</f>
        <v>3.26</v>
      </c>
      <c r="E9" s="16">
        <f>ROUND(Input!E24,2)</f>
        <v>3.18</v>
      </c>
      <c r="F9" s="16">
        <f>ROUND(Input!F24,2)</f>
        <v>3.24</v>
      </c>
      <c r="G9" s="16">
        <f>ROUND(Input!G24,2)</f>
        <v>3.25</v>
      </c>
      <c r="H9" s="16">
        <f>ROUND(Input!H24,2)</f>
        <v>3.29</v>
      </c>
      <c r="I9" s="16">
        <f>ROUND(Input!I24,2)</f>
        <v>2.97</v>
      </c>
      <c r="J9" s="16">
        <f>ROUND(Input!J24,2)</f>
        <v>3.23</v>
      </c>
      <c r="K9" s="16">
        <f>ROUND(Input!K24,2)</f>
        <v>2.89</v>
      </c>
      <c r="L9" s="16">
        <f>ROUND(Input!L24,2)</f>
        <v>3.12</v>
      </c>
      <c r="M9" s="16">
        <f>ROUND(Input!M24,2)</f>
        <v>3.36</v>
      </c>
      <c r="N9" s="16">
        <f>ROUND(Input!N24,2)</f>
        <v>3.29</v>
      </c>
      <c r="O9" s="16">
        <f>ROUND(Input!O24,2)</f>
        <v>3.25</v>
      </c>
      <c r="P9" s="16">
        <f>ROUND(Input!P24,2)</f>
        <v>3.36</v>
      </c>
      <c r="Q9" s="16">
        <f>ROUND(Input!Q24,2)</f>
        <v>3.39</v>
      </c>
      <c r="R9" s="16">
        <f>ROUND(Input!R24,2)</f>
        <v>3.3</v>
      </c>
      <c r="S9" s="16">
        <f>ROUND(Input!S24,2)</f>
        <v>3.39</v>
      </c>
      <c r="T9" s="16">
        <f>ROUND(Input!T24,2)</f>
        <v>3.4</v>
      </c>
      <c r="U9" s="16">
        <f>ROUND(Input!U24,2)</f>
        <v>3.19</v>
      </c>
      <c r="V9" s="16">
        <f>ROUND(Input!V24,2)</f>
        <v>3.3</v>
      </c>
      <c r="W9" s="16">
        <f>ROUND(Input!W24,2)</f>
        <v>3.41</v>
      </c>
      <c r="X9" s="16">
        <f>ROUND(Input!X24,2)</f>
        <v>3.44</v>
      </c>
      <c r="Y9" s="16">
        <f>ROUND(Input!Y24,2)</f>
        <v>3.47</v>
      </c>
      <c r="Z9" s="16">
        <f>ROUND(Input!Z24,2)</f>
        <v>3.37</v>
      </c>
      <c r="AA9" s="16">
        <f>ROUND(Input!AA24,2)</f>
        <v>3.28</v>
      </c>
      <c r="AB9" s="16">
        <f>ROUND(Input!AB24,2)</f>
        <v>3.31</v>
      </c>
      <c r="AC9" s="16">
        <f>ROUND(Input!AC24,2)</f>
        <v>3.43</v>
      </c>
      <c r="AD9" s="16">
        <f>ROUND(Input!AD24,2)</f>
        <v>3.41</v>
      </c>
      <c r="AE9" s="16">
        <f>ROUND(Input!AE24,2)</f>
        <v>3.32</v>
      </c>
      <c r="AF9" s="16">
        <f>ROUND(Input!AF24,2)</f>
        <v>3.53</v>
      </c>
      <c r="AG9" s="16">
        <f>ROUND(Input!AG24,2)</f>
        <v>3.42</v>
      </c>
      <c r="AH9" s="16">
        <f>ROUND(Input!AH24,2)</f>
        <v>3.49</v>
      </c>
      <c r="AI9" s="16">
        <f>ROUND(Input!AI24,2)</f>
        <v>3.28</v>
      </c>
    </row>
    <row r="10" spans="1:35" x14ac:dyDescent="0.2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x14ac:dyDescent="0.25">
      <c r="A11" t="s">
        <v>13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x14ac:dyDescent="0.25">
      <c r="A12" t="s">
        <v>4</v>
      </c>
      <c r="C12" s="4">
        <f t="shared" ref="C12:C18" si="16">+C2/C$8</f>
        <v>0</v>
      </c>
      <c r="D12" s="4">
        <f t="shared" ref="D12:P12" si="17">+D2/D$8</f>
        <v>0</v>
      </c>
      <c r="E12" s="4">
        <f t="shared" si="17"/>
        <v>0</v>
      </c>
      <c r="F12" s="4">
        <f t="shared" si="17"/>
        <v>0</v>
      </c>
      <c r="G12" s="4">
        <f t="shared" si="17"/>
        <v>0</v>
      </c>
      <c r="H12" s="4">
        <f t="shared" si="17"/>
        <v>0</v>
      </c>
      <c r="I12" s="4">
        <f t="shared" si="17"/>
        <v>0</v>
      </c>
      <c r="J12" s="4">
        <f t="shared" si="17"/>
        <v>0</v>
      </c>
      <c r="K12" s="4">
        <f t="shared" si="17"/>
        <v>0</v>
      </c>
      <c r="L12" s="4">
        <f t="shared" si="17"/>
        <v>0</v>
      </c>
      <c r="M12" s="4">
        <f t="shared" si="17"/>
        <v>0</v>
      </c>
      <c r="N12" s="4">
        <f t="shared" si="17"/>
        <v>0</v>
      </c>
      <c r="O12" s="4">
        <f t="shared" si="17"/>
        <v>0</v>
      </c>
      <c r="P12" s="4">
        <f t="shared" si="17"/>
        <v>0</v>
      </c>
      <c r="Q12" s="4">
        <f t="shared" ref="Q12:S18" si="18">+Q2/Q$8</f>
        <v>0</v>
      </c>
      <c r="R12" s="4">
        <f t="shared" si="18"/>
        <v>0</v>
      </c>
      <c r="S12" s="4">
        <f t="shared" si="18"/>
        <v>0</v>
      </c>
      <c r="T12" s="4">
        <f t="shared" ref="T12:U18" si="19">+T2/T$8</f>
        <v>0</v>
      </c>
      <c r="U12" s="4">
        <f t="shared" si="19"/>
        <v>0</v>
      </c>
      <c r="V12" s="4">
        <f t="shared" ref="V12:AI18" si="20">+V2/V$8</f>
        <v>0</v>
      </c>
      <c r="W12" s="4">
        <f t="shared" ref="W12:X18" si="21">+W2/W$8</f>
        <v>0</v>
      </c>
      <c r="X12" s="4">
        <f t="shared" si="21"/>
        <v>0</v>
      </c>
      <c r="Y12" s="4">
        <f t="shared" ref="Y12:Z12" si="22">+Y2/Y$8</f>
        <v>0</v>
      </c>
      <c r="Z12" s="4">
        <f t="shared" si="22"/>
        <v>0</v>
      </c>
      <c r="AA12" s="4">
        <f t="shared" ref="AA12:AB12" si="23">+AA2/AA$8</f>
        <v>0</v>
      </c>
      <c r="AB12" s="4">
        <f t="shared" si="23"/>
        <v>0</v>
      </c>
      <c r="AC12" s="4">
        <f t="shared" ref="AC12:AD12" si="24">+AC2/AC$8</f>
        <v>0.44736842105263158</v>
      </c>
      <c r="AD12" s="4">
        <f t="shared" si="24"/>
        <v>0.45</v>
      </c>
      <c r="AE12" s="4">
        <f t="shared" ref="AE12:AF12" si="25">+AE2/AE$8</f>
        <v>0.43809523809523809</v>
      </c>
      <c r="AF12" s="4">
        <f t="shared" si="25"/>
        <v>0.26800000000000002</v>
      </c>
      <c r="AG12" s="4">
        <f t="shared" ref="AG12:AH12" si="26">+AG2/AG$8</f>
        <v>0.25362318840579712</v>
      </c>
      <c r="AH12" s="4">
        <f t="shared" si="26"/>
        <v>0.26199261992619927</v>
      </c>
      <c r="AI12" s="4">
        <f t="shared" si="20"/>
        <v>0.27067669172932329</v>
      </c>
    </row>
    <row r="13" spans="1:35" x14ac:dyDescent="0.25">
      <c r="A13" t="s">
        <v>5</v>
      </c>
      <c r="C13" s="4">
        <f t="shared" si="16"/>
        <v>0.19863013698630136</v>
      </c>
      <c r="D13" s="4">
        <f t="shared" ref="D13:P13" si="27">+D3/D$8</f>
        <v>0.11724137931034483</v>
      </c>
      <c r="E13" s="4">
        <f t="shared" si="27"/>
        <v>0.12925170068027211</v>
      </c>
      <c r="F13" s="4">
        <f t="shared" si="27"/>
        <v>0.15428571428571428</v>
      </c>
      <c r="G13" s="4">
        <f t="shared" si="27"/>
        <v>0.10270270270270271</v>
      </c>
      <c r="H13" s="4">
        <f t="shared" si="27"/>
        <v>0.19191919191919191</v>
      </c>
      <c r="I13" s="4">
        <f t="shared" si="27"/>
        <v>0.19806763285024154</v>
      </c>
      <c r="J13" s="4">
        <f t="shared" si="27"/>
        <v>0.152</v>
      </c>
      <c r="K13" s="4">
        <f t="shared" si="27"/>
        <v>0.21138211382113822</v>
      </c>
      <c r="L13" s="4">
        <f t="shared" si="27"/>
        <v>0.19266055045871561</v>
      </c>
      <c r="M13" s="4">
        <f t="shared" si="27"/>
        <v>0.22666666666666666</v>
      </c>
      <c r="N13" s="4">
        <f t="shared" si="27"/>
        <v>0.22666666666666666</v>
      </c>
      <c r="O13" s="4">
        <f t="shared" si="27"/>
        <v>0.29545454545454547</v>
      </c>
      <c r="P13" s="4">
        <f t="shared" si="27"/>
        <v>0.31092436974789917</v>
      </c>
      <c r="Q13" s="4">
        <f t="shared" si="18"/>
        <v>0.265625</v>
      </c>
      <c r="R13" s="4">
        <f t="shared" si="18"/>
        <v>0.21019108280254778</v>
      </c>
      <c r="S13" s="4">
        <f t="shared" si="18"/>
        <v>0.11486486486486487</v>
      </c>
      <c r="T13" s="4">
        <f t="shared" si="19"/>
        <v>0.17475728155339806</v>
      </c>
      <c r="U13" s="4">
        <f t="shared" si="19"/>
        <v>0.27500000000000002</v>
      </c>
      <c r="V13" s="4">
        <f t="shared" si="20"/>
        <v>0.17204301075268819</v>
      </c>
      <c r="W13" s="4">
        <f t="shared" si="21"/>
        <v>0.14285714285714285</v>
      </c>
      <c r="X13" s="4">
        <f t="shared" si="21"/>
        <v>0.11578947368421053</v>
      </c>
      <c r="Y13" s="4">
        <f t="shared" ref="Y13:Z13" si="28">+Y3/Y$8</f>
        <v>0.10144927536231885</v>
      </c>
      <c r="Z13" s="4">
        <f t="shared" si="28"/>
        <v>0.23255813953488372</v>
      </c>
      <c r="AA13" s="4">
        <f t="shared" ref="AA13:AB13" si="29">+AA3/AA$8</f>
        <v>0.15584415584415584</v>
      </c>
      <c r="AB13" s="4">
        <f t="shared" si="29"/>
        <v>0.18867924528301888</v>
      </c>
      <c r="AC13" s="4">
        <f t="shared" ref="AC13:AD13" si="30">+AC3/AC$8</f>
        <v>3.9473684210526314E-2</v>
      </c>
      <c r="AD13" s="4">
        <f t="shared" si="30"/>
        <v>1.6666666666666666E-2</v>
      </c>
      <c r="AE13" s="4">
        <f t="shared" ref="AE13:AF13" si="31">+AE3/AE$8</f>
        <v>6.1904761904761907E-2</v>
      </c>
      <c r="AF13" s="4">
        <f t="shared" si="31"/>
        <v>6.4000000000000001E-2</v>
      </c>
      <c r="AG13" s="4">
        <f t="shared" ref="AG13:AH13" si="32">+AG3/AG$8</f>
        <v>4.710144927536232E-2</v>
      </c>
      <c r="AH13" s="4">
        <f t="shared" si="32"/>
        <v>4.797047970479705E-2</v>
      </c>
      <c r="AI13" s="4">
        <f t="shared" si="20"/>
        <v>6.3909774436090222E-2</v>
      </c>
    </row>
    <row r="14" spans="1:35" x14ac:dyDescent="0.25">
      <c r="A14" t="s">
        <v>6</v>
      </c>
      <c r="C14" s="4">
        <f t="shared" si="16"/>
        <v>7.5342465753424653E-2</v>
      </c>
      <c r="D14" s="4">
        <f t="shared" ref="D14:P14" si="33">+D4/D$8</f>
        <v>0.1103448275862069</v>
      </c>
      <c r="E14" s="4">
        <f t="shared" si="33"/>
        <v>0.12925170068027211</v>
      </c>
      <c r="F14" s="4">
        <f t="shared" si="33"/>
        <v>0.17714285714285713</v>
      </c>
      <c r="G14" s="4">
        <f t="shared" si="33"/>
        <v>0.15675675675675677</v>
      </c>
      <c r="H14" s="4">
        <f t="shared" si="33"/>
        <v>0.18181818181818182</v>
      </c>
      <c r="I14" s="4">
        <f t="shared" si="33"/>
        <v>7.2463768115942032E-2</v>
      </c>
      <c r="J14" s="4">
        <f t="shared" si="33"/>
        <v>2.4E-2</v>
      </c>
      <c r="K14" s="4">
        <f t="shared" si="33"/>
        <v>6.5040650406504072E-2</v>
      </c>
      <c r="L14" s="4">
        <f t="shared" si="33"/>
        <v>6.4220183486238536E-2</v>
      </c>
      <c r="M14" s="4">
        <f t="shared" si="33"/>
        <v>2.6666666666666668E-2</v>
      </c>
      <c r="N14" s="4">
        <f t="shared" si="33"/>
        <v>9.3333333333333338E-2</v>
      </c>
      <c r="O14" s="4">
        <f t="shared" si="33"/>
        <v>9.0909090909090912E-2</v>
      </c>
      <c r="P14" s="4">
        <f t="shared" si="33"/>
        <v>0.11764705882352941</v>
      </c>
      <c r="Q14" s="4">
        <f t="shared" si="18"/>
        <v>0.15625</v>
      </c>
      <c r="R14" s="4">
        <f t="shared" si="18"/>
        <v>0.34394904458598724</v>
      </c>
      <c r="S14" s="4">
        <f t="shared" si="18"/>
        <v>0.43243243243243246</v>
      </c>
      <c r="T14" s="4">
        <f t="shared" si="19"/>
        <v>0.3300970873786408</v>
      </c>
      <c r="U14" s="4">
        <f t="shared" si="19"/>
        <v>6.25E-2</v>
      </c>
      <c r="V14" s="4">
        <f t="shared" si="20"/>
        <v>0.34408602150537637</v>
      </c>
      <c r="W14" s="4">
        <f t="shared" si="21"/>
        <v>0.41836734693877553</v>
      </c>
      <c r="X14" s="4">
        <f t="shared" si="21"/>
        <v>0.58947368421052626</v>
      </c>
      <c r="Y14" s="4">
        <f t="shared" ref="Y14:Z14" si="34">+Y4/Y$8</f>
        <v>0.47826086956521741</v>
      </c>
      <c r="Z14" s="4">
        <f t="shared" si="34"/>
        <v>0.45348837209302323</v>
      </c>
      <c r="AA14" s="4">
        <f t="shared" ref="AA14:AB14" si="35">+AA4/AA$8</f>
        <v>0.38961038961038963</v>
      </c>
      <c r="AB14" s="4">
        <f t="shared" si="35"/>
        <v>0.39622641509433965</v>
      </c>
      <c r="AC14" s="4">
        <f t="shared" ref="AC14:AD14" si="36">+AC4/AC$8</f>
        <v>0.30263157894736842</v>
      </c>
      <c r="AD14" s="4">
        <f t="shared" si="36"/>
        <v>0.19166666666666668</v>
      </c>
      <c r="AE14" s="4">
        <f t="shared" ref="AE14:AF14" si="37">+AE4/AE$8</f>
        <v>0.21428571428571427</v>
      </c>
      <c r="AF14" s="4">
        <f t="shared" si="37"/>
        <v>0.1</v>
      </c>
      <c r="AG14" s="4">
        <f t="shared" ref="AG14:AH14" si="38">+AG4/AG$8</f>
        <v>6.5217391304347824E-2</v>
      </c>
      <c r="AH14" s="4">
        <f t="shared" si="38"/>
        <v>7.3800738007380073E-2</v>
      </c>
      <c r="AI14" s="4">
        <f t="shared" si="20"/>
        <v>9.3984962406015032E-2</v>
      </c>
    </row>
    <row r="15" spans="1:35" x14ac:dyDescent="0.25">
      <c r="A15" t="s">
        <v>7</v>
      </c>
      <c r="C15" s="4">
        <f t="shared" si="16"/>
        <v>0.72602739726027399</v>
      </c>
      <c r="D15" s="4">
        <f t="shared" ref="D15:P15" si="39">+D5/D$8</f>
        <v>0.77241379310344827</v>
      </c>
      <c r="E15" s="4">
        <f t="shared" si="39"/>
        <v>0.74149659863945583</v>
      </c>
      <c r="F15" s="4">
        <f t="shared" si="39"/>
        <v>0.66857142857142859</v>
      </c>
      <c r="G15" s="4">
        <f t="shared" si="39"/>
        <v>0.74054054054054053</v>
      </c>
      <c r="H15" s="4">
        <f t="shared" si="39"/>
        <v>0.6262626262626263</v>
      </c>
      <c r="I15" s="4">
        <f t="shared" si="39"/>
        <v>0.72946859903381644</v>
      </c>
      <c r="J15" s="4">
        <f t="shared" si="39"/>
        <v>0.82399999999999995</v>
      </c>
      <c r="K15" s="4">
        <f t="shared" si="39"/>
        <v>0.72357723577235777</v>
      </c>
      <c r="L15" s="4">
        <f t="shared" si="39"/>
        <v>0.74311926605504586</v>
      </c>
      <c r="M15" s="4">
        <f t="shared" si="39"/>
        <v>0.7466666666666667</v>
      </c>
      <c r="N15" s="4">
        <f t="shared" si="39"/>
        <v>0.68</v>
      </c>
      <c r="O15" s="4">
        <f t="shared" si="39"/>
        <v>0.61363636363636365</v>
      </c>
      <c r="P15" s="4">
        <f t="shared" si="39"/>
        <v>0.5714285714285714</v>
      </c>
      <c r="Q15" s="4">
        <f t="shared" si="18"/>
        <v>0.578125</v>
      </c>
      <c r="R15" s="4">
        <f t="shared" si="18"/>
        <v>0.44585987261146498</v>
      </c>
      <c r="S15" s="4">
        <f t="shared" si="18"/>
        <v>0.45270270270270269</v>
      </c>
      <c r="T15" s="4">
        <f t="shared" si="19"/>
        <v>0.49514563106796117</v>
      </c>
      <c r="U15" s="4">
        <f t="shared" si="19"/>
        <v>0.66249999999999998</v>
      </c>
      <c r="V15" s="4">
        <f t="shared" si="20"/>
        <v>0.4838709677419355</v>
      </c>
      <c r="W15" s="4">
        <f t="shared" si="21"/>
        <v>0.43877551020408162</v>
      </c>
      <c r="X15" s="4">
        <f t="shared" si="21"/>
        <v>0.29473684210526313</v>
      </c>
      <c r="Y15" s="4">
        <f t="shared" ref="Y15:Z15" si="40">+Y5/Y$8</f>
        <v>0.42028985507246375</v>
      </c>
      <c r="Z15" s="4">
        <f t="shared" si="40"/>
        <v>0.31395348837209303</v>
      </c>
      <c r="AA15" s="4">
        <f t="shared" ref="AA15:AB15" si="41">+AA5/AA$8</f>
        <v>0.45454545454545453</v>
      </c>
      <c r="AB15" s="4">
        <f t="shared" si="41"/>
        <v>0.41509433962264153</v>
      </c>
      <c r="AC15" s="4">
        <f t="shared" ref="AC15:AD15" si="42">+AC5/AC$8</f>
        <v>0.21052631578947367</v>
      </c>
      <c r="AD15" s="4">
        <f t="shared" si="42"/>
        <v>0.34166666666666667</v>
      </c>
      <c r="AE15" s="4">
        <f t="shared" ref="AE15:AF15" si="43">+AE5/AE$8</f>
        <v>0.2857142857142857</v>
      </c>
      <c r="AF15" s="4">
        <f t="shared" si="43"/>
        <v>0.56799999999999995</v>
      </c>
      <c r="AG15" s="4">
        <f t="shared" ref="AG15:AH15" si="44">+AG5/AG$8</f>
        <v>0.63405797101449279</v>
      </c>
      <c r="AH15" s="4">
        <f t="shared" si="44"/>
        <v>0.6162361623616236</v>
      </c>
      <c r="AI15" s="4">
        <f t="shared" si="20"/>
        <v>0.5714285714285714</v>
      </c>
    </row>
    <row r="16" spans="1:35" x14ac:dyDescent="0.25">
      <c r="A16" t="s">
        <v>10</v>
      </c>
      <c r="C16" s="4">
        <f t="shared" si="16"/>
        <v>0.19863013698630136</v>
      </c>
      <c r="D16" s="4">
        <f t="shared" ref="D16:P16" si="45">+D6/D$8</f>
        <v>0.11724137931034483</v>
      </c>
      <c r="E16" s="4">
        <f t="shared" si="45"/>
        <v>0.12925170068027211</v>
      </c>
      <c r="F16" s="4">
        <f t="shared" si="45"/>
        <v>0.15428571428571428</v>
      </c>
      <c r="G16" s="4">
        <f t="shared" si="45"/>
        <v>0.10270270270270271</v>
      </c>
      <c r="H16" s="4">
        <f t="shared" si="45"/>
        <v>0.19191919191919191</v>
      </c>
      <c r="I16" s="4">
        <f t="shared" si="45"/>
        <v>0.19806763285024154</v>
      </c>
      <c r="J16" s="4">
        <f t="shared" si="45"/>
        <v>0.152</v>
      </c>
      <c r="K16" s="4">
        <f t="shared" si="45"/>
        <v>0.21138211382113822</v>
      </c>
      <c r="L16" s="4">
        <f t="shared" si="45"/>
        <v>0.19266055045871561</v>
      </c>
      <c r="M16" s="4">
        <f t="shared" si="45"/>
        <v>0.22666666666666666</v>
      </c>
      <c r="N16" s="4">
        <f t="shared" si="45"/>
        <v>0.22666666666666666</v>
      </c>
      <c r="O16" s="4">
        <f t="shared" si="45"/>
        <v>0.29545454545454547</v>
      </c>
      <c r="P16" s="4">
        <f t="shared" si="45"/>
        <v>0.31092436974789917</v>
      </c>
      <c r="Q16" s="4">
        <f t="shared" si="18"/>
        <v>0.265625</v>
      </c>
      <c r="R16" s="4">
        <f t="shared" si="18"/>
        <v>0.21019108280254778</v>
      </c>
      <c r="S16" s="4">
        <f t="shared" si="18"/>
        <v>0.11486486486486487</v>
      </c>
      <c r="T16" s="4">
        <f t="shared" si="19"/>
        <v>0.17475728155339806</v>
      </c>
      <c r="U16" s="4">
        <f t="shared" si="19"/>
        <v>0.27500000000000002</v>
      </c>
      <c r="V16" s="4">
        <f t="shared" si="20"/>
        <v>0.17204301075268819</v>
      </c>
      <c r="W16" s="4">
        <f t="shared" si="21"/>
        <v>0.14285714285714285</v>
      </c>
      <c r="X16" s="4">
        <f t="shared" si="21"/>
        <v>0.11578947368421053</v>
      </c>
      <c r="Y16" s="4">
        <f t="shared" ref="Y16:Z16" si="46">+Y6/Y$8</f>
        <v>0.10144927536231885</v>
      </c>
      <c r="Z16" s="4">
        <f t="shared" si="46"/>
        <v>0.23255813953488372</v>
      </c>
      <c r="AA16" s="4">
        <f t="shared" ref="AA16:AB16" si="47">+AA6/AA$8</f>
        <v>0.15584415584415584</v>
      </c>
      <c r="AB16" s="4">
        <f t="shared" si="47"/>
        <v>0.18867924528301888</v>
      </c>
      <c r="AC16" s="4">
        <f t="shared" ref="AC16:AD16" si="48">+AC6/AC$8</f>
        <v>0.48684210526315791</v>
      </c>
      <c r="AD16" s="4">
        <f t="shared" si="48"/>
        <v>0.46666666666666667</v>
      </c>
      <c r="AE16" s="4">
        <f t="shared" ref="AE16:AF16" si="49">+AE6/AE$8</f>
        <v>0.5</v>
      </c>
      <c r="AF16" s="4">
        <f t="shared" si="49"/>
        <v>0.33200000000000002</v>
      </c>
      <c r="AG16" s="4">
        <f t="shared" ref="AG16:AH16" si="50">+AG6/AG$8</f>
        <v>0.30072463768115942</v>
      </c>
      <c r="AH16" s="4">
        <f t="shared" si="50"/>
        <v>0.30996309963099633</v>
      </c>
      <c r="AI16" s="4">
        <f t="shared" si="20"/>
        <v>0.33458646616541354</v>
      </c>
    </row>
    <row r="17" spans="1:49" x14ac:dyDescent="0.25">
      <c r="A17" t="s">
        <v>11</v>
      </c>
      <c r="C17" s="4">
        <f t="shared" si="16"/>
        <v>0.27397260273972601</v>
      </c>
      <c r="D17" s="4">
        <f t="shared" ref="D17:P17" si="51">+D7/D$8</f>
        <v>0.22758620689655173</v>
      </c>
      <c r="E17" s="4">
        <f t="shared" si="51"/>
        <v>0.25850340136054423</v>
      </c>
      <c r="F17" s="4">
        <f t="shared" si="51"/>
        <v>0.33142857142857141</v>
      </c>
      <c r="G17" s="4">
        <f t="shared" si="51"/>
        <v>0.25945945945945947</v>
      </c>
      <c r="H17" s="4">
        <f t="shared" si="51"/>
        <v>0.37373737373737376</v>
      </c>
      <c r="I17" s="4">
        <f t="shared" si="51"/>
        <v>0.27053140096618356</v>
      </c>
      <c r="J17" s="4">
        <f t="shared" si="51"/>
        <v>0.17599999999999999</v>
      </c>
      <c r="K17" s="4">
        <f t="shared" si="51"/>
        <v>0.27642276422764228</v>
      </c>
      <c r="L17" s="4">
        <f t="shared" si="51"/>
        <v>0.25688073394495414</v>
      </c>
      <c r="M17" s="4">
        <f t="shared" si="51"/>
        <v>0.25333333333333335</v>
      </c>
      <c r="N17" s="4">
        <f t="shared" si="51"/>
        <v>0.32</v>
      </c>
      <c r="O17" s="4">
        <f t="shared" si="51"/>
        <v>0.38636363636363635</v>
      </c>
      <c r="P17" s="4">
        <f t="shared" si="51"/>
        <v>0.42857142857142855</v>
      </c>
      <c r="Q17" s="4">
        <f t="shared" si="18"/>
        <v>0.421875</v>
      </c>
      <c r="R17" s="4">
        <f t="shared" si="18"/>
        <v>0.55414012738853502</v>
      </c>
      <c r="S17" s="4">
        <f t="shared" si="18"/>
        <v>0.54729729729729726</v>
      </c>
      <c r="T17" s="4">
        <f t="shared" si="19"/>
        <v>0.50485436893203883</v>
      </c>
      <c r="U17" s="4">
        <f t="shared" si="19"/>
        <v>0.33750000000000002</v>
      </c>
      <c r="V17" s="4">
        <f t="shared" si="20"/>
        <v>0.5161290322580645</v>
      </c>
      <c r="W17" s="4">
        <f t="shared" si="21"/>
        <v>0.56122448979591832</v>
      </c>
      <c r="X17" s="4">
        <f t="shared" si="21"/>
        <v>0.70526315789473681</v>
      </c>
      <c r="Y17" s="4">
        <f t="shared" ref="Y17:Z17" si="52">+Y7/Y$8</f>
        <v>0.57971014492753625</v>
      </c>
      <c r="Z17" s="4">
        <f t="shared" si="52"/>
        <v>0.68604651162790697</v>
      </c>
      <c r="AA17" s="4">
        <f t="shared" ref="AA17:AB17" si="53">+AA7/AA$8</f>
        <v>0.54545454545454541</v>
      </c>
      <c r="AB17" s="4">
        <f t="shared" si="53"/>
        <v>0.58490566037735847</v>
      </c>
      <c r="AC17" s="4">
        <f t="shared" ref="AC17:AD17" si="54">+AC7/AC$8</f>
        <v>0.78947368421052633</v>
      </c>
      <c r="AD17" s="4">
        <f t="shared" si="54"/>
        <v>0.65833333333333333</v>
      </c>
      <c r="AE17" s="4">
        <f t="shared" ref="AE17:AF17" si="55">+AE7/AE$8</f>
        <v>0.7142857142857143</v>
      </c>
      <c r="AF17" s="4">
        <f t="shared" si="55"/>
        <v>0.432</v>
      </c>
      <c r="AG17" s="4">
        <f t="shared" ref="AG17:AH17" si="56">+AG7/AG$8</f>
        <v>0.36594202898550726</v>
      </c>
      <c r="AH17" s="4">
        <f t="shared" si="56"/>
        <v>0.3837638376383764</v>
      </c>
      <c r="AI17" s="4">
        <f t="shared" si="20"/>
        <v>0.42857142857142855</v>
      </c>
    </row>
    <row r="18" spans="1:49" x14ac:dyDescent="0.25">
      <c r="A18" t="s">
        <v>12</v>
      </c>
      <c r="C18" s="4">
        <f t="shared" si="16"/>
        <v>1</v>
      </c>
      <c r="D18" s="4">
        <f t="shared" ref="D18:P18" si="57">+D8/D$8</f>
        <v>1</v>
      </c>
      <c r="E18" s="4">
        <f t="shared" si="57"/>
        <v>1</v>
      </c>
      <c r="F18" s="4">
        <f t="shared" si="57"/>
        <v>1</v>
      </c>
      <c r="G18" s="4">
        <f t="shared" si="57"/>
        <v>1</v>
      </c>
      <c r="H18" s="4">
        <f t="shared" si="57"/>
        <v>1</v>
      </c>
      <c r="I18" s="4">
        <f t="shared" si="57"/>
        <v>1</v>
      </c>
      <c r="J18" s="4">
        <f t="shared" si="57"/>
        <v>1</v>
      </c>
      <c r="K18" s="4">
        <f t="shared" si="57"/>
        <v>1</v>
      </c>
      <c r="L18" s="4">
        <f t="shared" si="57"/>
        <v>1</v>
      </c>
      <c r="M18" s="4">
        <f t="shared" si="57"/>
        <v>1</v>
      </c>
      <c r="N18" s="4">
        <f t="shared" si="57"/>
        <v>1</v>
      </c>
      <c r="O18" s="4">
        <f t="shared" si="57"/>
        <v>1</v>
      </c>
      <c r="P18" s="4">
        <f t="shared" si="57"/>
        <v>1</v>
      </c>
      <c r="Q18" s="4">
        <f t="shared" si="18"/>
        <v>1</v>
      </c>
      <c r="R18" s="4">
        <f t="shared" si="18"/>
        <v>1</v>
      </c>
      <c r="S18" s="4">
        <f t="shared" si="18"/>
        <v>1</v>
      </c>
      <c r="T18" s="4">
        <f t="shared" si="19"/>
        <v>1</v>
      </c>
      <c r="U18" s="4">
        <f t="shared" si="19"/>
        <v>1</v>
      </c>
      <c r="V18" s="4">
        <f t="shared" si="20"/>
        <v>1</v>
      </c>
      <c r="W18" s="4">
        <f t="shared" si="21"/>
        <v>1</v>
      </c>
      <c r="X18" s="4">
        <f t="shared" si="21"/>
        <v>1</v>
      </c>
      <c r="Y18" s="4">
        <f t="shared" ref="Y18:Z18" si="58">+Y8/Y$8</f>
        <v>1</v>
      </c>
      <c r="Z18" s="4">
        <f t="shared" si="58"/>
        <v>1</v>
      </c>
      <c r="AA18" s="4">
        <f t="shared" ref="AA18:AB18" si="59">+AA8/AA$8</f>
        <v>1</v>
      </c>
      <c r="AB18" s="4">
        <f t="shared" si="59"/>
        <v>1</v>
      </c>
      <c r="AC18" s="4">
        <f t="shared" ref="AC18:AD18" si="60">+AC8/AC$8</f>
        <v>1</v>
      </c>
      <c r="AD18" s="4">
        <f t="shared" si="60"/>
        <v>1</v>
      </c>
      <c r="AE18" s="4">
        <f t="shared" ref="AE18:AF18" si="61">+AE8/AE$8</f>
        <v>1</v>
      </c>
      <c r="AF18" s="4">
        <f t="shared" si="61"/>
        <v>1</v>
      </c>
      <c r="AG18" s="4">
        <f t="shared" ref="AG18:AH18" si="62">+AG8/AG$8</f>
        <v>1</v>
      </c>
      <c r="AH18" s="4">
        <f t="shared" si="62"/>
        <v>1</v>
      </c>
      <c r="AI18" s="4">
        <f t="shared" si="20"/>
        <v>1</v>
      </c>
    </row>
    <row r="20" spans="1:49" x14ac:dyDescent="0.25">
      <c r="A20" t="s">
        <v>14</v>
      </c>
    </row>
    <row r="21" spans="1:49" x14ac:dyDescent="0.25">
      <c r="A21" t="s">
        <v>4</v>
      </c>
      <c r="C21" s="4">
        <f>+C2/Input!C45</f>
        <v>0</v>
      </c>
      <c r="D21" s="4">
        <f>+D2/Input!D45</f>
        <v>0</v>
      </c>
      <c r="E21" s="4">
        <f>+E2/Input!E45</f>
        <v>0</v>
      </c>
      <c r="F21" s="4">
        <f>+F2/Input!F45</f>
        <v>0</v>
      </c>
      <c r="G21" s="4">
        <f>+G2/Input!G45</f>
        <v>0</v>
      </c>
      <c r="H21" s="4">
        <f>+H2/Input!H45</f>
        <v>0</v>
      </c>
      <c r="I21" s="4">
        <f>+I2/Input!I45</f>
        <v>0</v>
      </c>
      <c r="J21" s="4">
        <f>+J2/Input!J45</f>
        <v>0</v>
      </c>
      <c r="K21" s="4">
        <f>+K2/Input!K45</f>
        <v>0</v>
      </c>
      <c r="L21" s="4">
        <f>+L2/Input!L45</f>
        <v>0</v>
      </c>
      <c r="M21" s="4">
        <f>+M2/Input!M45</f>
        <v>0</v>
      </c>
      <c r="N21" s="4">
        <f>+N2/Input!N45</f>
        <v>0</v>
      </c>
      <c r="O21" s="4">
        <f>+O2/Input!O45</f>
        <v>0</v>
      </c>
      <c r="P21" s="4">
        <f>+P2/Input!P45</f>
        <v>0</v>
      </c>
      <c r="Q21" s="4">
        <f>+Q2/Input!Q45</f>
        <v>0</v>
      </c>
      <c r="R21" s="4">
        <f>+R2/Input!R45</f>
        <v>0</v>
      </c>
      <c r="S21" s="4">
        <f>+S2/Input!S45</f>
        <v>0</v>
      </c>
      <c r="T21" s="4">
        <f>+T2/Input!T45</f>
        <v>0</v>
      </c>
      <c r="U21" s="4">
        <f>+U2/Input!U45</f>
        <v>0</v>
      </c>
      <c r="V21" s="4">
        <f>+V2/Input!V45</f>
        <v>0</v>
      </c>
      <c r="W21" s="4">
        <f>+W2/Input!W45</f>
        <v>0</v>
      </c>
      <c r="X21" s="4">
        <f>+X2/Input!X45</f>
        <v>0</v>
      </c>
      <c r="Y21" s="4">
        <f>+Y2/Input!Y45</f>
        <v>0</v>
      </c>
      <c r="Z21" s="4">
        <f>+Z2/Input!Z45</f>
        <v>0</v>
      </c>
      <c r="AA21" s="4">
        <f>+AA2/Input!AA45</f>
        <v>0</v>
      </c>
      <c r="AB21" s="4">
        <f>+AB2/Input!AB45</f>
        <v>0</v>
      </c>
      <c r="AC21" s="4">
        <f>+AC2/Input!AC45</f>
        <v>5.1750380517503808E-3</v>
      </c>
      <c r="AD21" s="4">
        <f>+AD2/Input!AD45</f>
        <v>8.0584987315326078E-3</v>
      </c>
      <c r="AE21" s="4">
        <f>+AE2/Input!AE45</f>
        <v>1.2934064389146634E-2</v>
      </c>
      <c r="AF21" s="4">
        <f>+AF2/Input!AF45</f>
        <v>1.059121087575087E-2</v>
      </c>
      <c r="AG21" s="4">
        <f>+AG2/Input!AG45</f>
        <v>1.0319917440660475E-2</v>
      </c>
      <c r="AH21" s="4">
        <f>+AH2/Input!AH45</f>
        <v>9.9915564311849146E-3</v>
      </c>
      <c r="AI21" s="4">
        <f>+AI2/Input!AI45</f>
        <v>9.5414789292340308E-3</v>
      </c>
    </row>
    <row r="22" spans="1:49" x14ac:dyDescent="0.25">
      <c r="A22" t="s">
        <v>5</v>
      </c>
      <c r="C22" s="4">
        <f>+C3/Input!C46</f>
        <v>1.6486640136441161E-2</v>
      </c>
      <c r="D22" s="4">
        <f>+D3/Input!D46</f>
        <v>1.1683848797250859E-2</v>
      </c>
      <c r="E22" s="4">
        <f>+E3/Input!E46</f>
        <v>1.0826210826210826E-2</v>
      </c>
      <c r="F22" s="4">
        <f>+F3/Input!F46</f>
        <v>1.5697674418604653E-2</v>
      </c>
      <c r="G22" s="4">
        <f>+G3/Input!G46</f>
        <v>1.3277428371767994E-2</v>
      </c>
      <c r="H22" s="4">
        <f>+H3/Input!H46</f>
        <v>2.604523646333105E-2</v>
      </c>
      <c r="I22" s="4">
        <f>+I3/Input!I46</f>
        <v>2.7498323272971161E-2</v>
      </c>
      <c r="J22" s="4">
        <f>+J3/Input!J46</f>
        <v>1.4328808446455505E-2</v>
      </c>
      <c r="K22" s="4">
        <f>+K3/Input!K46</f>
        <v>1.8105849582172703E-2</v>
      </c>
      <c r="L22" s="4">
        <f>+L3/Input!L46</f>
        <v>1.5555555555555555E-2</v>
      </c>
      <c r="M22" s="4">
        <f>+M3/Input!M46</f>
        <v>1.2265512265512266E-2</v>
      </c>
      <c r="N22" s="4">
        <f>+N3/Input!N46</f>
        <v>1.1846689895470384E-2</v>
      </c>
      <c r="O22" s="4">
        <f>+O3/Input!O46</f>
        <v>1.7639077340569877E-2</v>
      </c>
      <c r="P22" s="4">
        <f>+P3/Input!P46</f>
        <v>2.5819958129797628E-2</v>
      </c>
      <c r="Q22" s="4">
        <f>+Q3/Input!Q46</f>
        <v>2.6133743274404306E-2</v>
      </c>
      <c r="R22" s="4">
        <f>+R3/Input!R46</f>
        <v>2.6591458501208701E-2</v>
      </c>
      <c r="S22" s="4">
        <f>+S3/Input!S46</f>
        <v>1.3107170393215111E-2</v>
      </c>
      <c r="T22" s="4">
        <f>+T3/Input!T46</f>
        <v>1.3657056145675266E-2</v>
      </c>
      <c r="U22" s="4">
        <f>+U3/Input!U46</f>
        <v>1.6200294550810016E-2</v>
      </c>
      <c r="V22" s="4">
        <f>+V3/Input!V46</f>
        <v>1.3710368466152529E-2</v>
      </c>
      <c r="W22" s="4">
        <f>+W3/Input!W46</f>
        <v>1.0769230769230769E-2</v>
      </c>
      <c r="X22" s="4">
        <f>+X3/Input!X46</f>
        <v>9.2050209205020925E-3</v>
      </c>
      <c r="Y22" s="4">
        <f>+Y3/Input!Y46</f>
        <v>5.4179566563467493E-3</v>
      </c>
      <c r="Z22" s="4">
        <f>+Z3/Input!Z46</f>
        <v>1.524390243902439E-2</v>
      </c>
      <c r="AA22" s="4">
        <f>+AA3/Input!AA46</f>
        <v>1.0723860589812333E-2</v>
      </c>
      <c r="AB22" s="4">
        <f>+AB3/Input!AB46</f>
        <v>8.3125519534497094E-3</v>
      </c>
      <c r="AC22" s="4">
        <f>+AC3/Input!AC46</f>
        <v>2.0833333333333333E-3</v>
      </c>
      <c r="AD22" s="4">
        <f>+AD3/Input!AD46</f>
        <v>1.2330456226880395E-3</v>
      </c>
      <c r="AE22" s="4">
        <f>+AE3/Input!AE46</f>
        <v>8.3601286173633441E-3</v>
      </c>
      <c r="AF22" s="4">
        <f>+AF3/Input!AF46</f>
        <v>1.1355571327182399E-2</v>
      </c>
      <c r="AG22" s="4">
        <f>+AG3/Input!AG46</f>
        <v>8.3979328165374682E-3</v>
      </c>
      <c r="AH22" s="4">
        <f>+AH3/Input!AH46</f>
        <v>9.1678420310296188E-3</v>
      </c>
      <c r="AI22" s="4">
        <f>+AI3/Input!AI46</f>
        <v>1.1198945981554678E-2</v>
      </c>
      <c r="AL22" s="17"/>
    </row>
    <row r="23" spans="1:49" x14ac:dyDescent="0.25">
      <c r="A23" t="s">
        <v>6</v>
      </c>
      <c r="C23" s="4">
        <f>+C4/Input!C47</f>
        <v>1.4454664914586071E-2</v>
      </c>
      <c r="D23" s="4">
        <f>+D4/Input!D47</f>
        <v>1.8561484918793503E-2</v>
      </c>
      <c r="E23" s="4">
        <f>+E4/Input!E47</f>
        <v>2.6315789473684209E-2</v>
      </c>
      <c r="F23" s="4">
        <f>+F4/Input!F47</f>
        <v>4.0051679586563305E-2</v>
      </c>
      <c r="G23" s="4">
        <f>+G4/Input!G47</f>
        <v>4.2212518195050945E-2</v>
      </c>
      <c r="H23" s="4">
        <f>+H4/Input!H47</f>
        <v>4.3902439024390241E-2</v>
      </c>
      <c r="I23" s="4">
        <f>+I4/Input!I47</f>
        <v>1.78359096313912E-2</v>
      </c>
      <c r="J23" s="4">
        <f>+J4/Input!J47</f>
        <v>3.4090909090909089E-3</v>
      </c>
      <c r="K23" s="4">
        <f>+K4/Input!K47</f>
        <v>9.3348891481913644E-3</v>
      </c>
      <c r="L23" s="4">
        <f>+L4/Input!L47</f>
        <v>7.478632478632479E-3</v>
      </c>
      <c r="M23" s="4">
        <f>+M4/Input!M47</f>
        <v>2.4691358024691358E-3</v>
      </c>
      <c r="N23" s="4">
        <f>+N4/Input!N47</f>
        <v>7.4866310160427805E-3</v>
      </c>
      <c r="O23" s="4">
        <f>+O4/Input!O47</f>
        <v>9.6385542168674707E-3</v>
      </c>
      <c r="P23" s="4">
        <f>+P4/Input!P47</f>
        <v>1.684717208182912E-2</v>
      </c>
      <c r="Q23" s="4">
        <f>+Q4/Input!Q47</f>
        <v>2.3724792408066429E-2</v>
      </c>
      <c r="R23" s="4">
        <f>+R4/Input!R47</f>
        <v>6.545454545454546E-2</v>
      </c>
      <c r="S23" s="4">
        <f>+S4/Input!S47</f>
        <v>8.2687338501291993E-2</v>
      </c>
      <c r="T23" s="4">
        <f>+T4/Input!T47</f>
        <v>4.3312101910828023E-2</v>
      </c>
      <c r="U23" s="4">
        <f>+U4/Input!U47</f>
        <v>6.2344139650872821E-3</v>
      </c>
      <c r="V23" s="4">
        <f>+V4/Input!V47</f>
        <v>3.9024390243902439E-2</v>
      </c>
      <c r="W23" s="4">
        <f>+W4/Input!W47</f>
        <v>4.8635824436536183E-2</v>
      </c>
      <c r="X23" s="4">
        <f>+X4/Input!X47</f>
        <v>6.6272189349112429E-2</v>
      </c>
      <c r="Y23" s="4">
        <f>+Y4/Input!Y47</f>
        <v>4.2145593869731802E-2</v>
      </c>
      <c r="Z23" s="4">
        <f>+Z4/Input!Z47</f>
        <v>4.4571428571428574E-2</v>
      </c>
      <c r="AA23" s="4">
        <f>+AA4/Input!AA47</f>
        <v>3.2051282051282048E-2</v>
      </c>
      <c r="AB23" s="4">
        <f>+AB4/Input!AB47</f>
        <v>1.5909090909090907E-2</v>
      </c>
      <c r="AC23" s="4">
        <f>+AC4/Input!AC47</f>
        <v>1.6185784658691062E-2</v>
      </c>
      <c r="AD23" s="4">
        <f>+AD4/Input!AD47</f>
        <v>1.2260127931769723E-2</v>
      </c>
      <c r="AE23" s="4">
        <f>+AE4/Input!AE47</f>
        <v>2.8938906752411574E-2</v>
      </c>
      <c r="AF23" s="4">
        <f>+AF4/Input!AF47</f>
        <v>1.4108352144469526E-2</v>
      </c>
      <c r="AG23" s="4">
        <f>+AG4/Input!AG47</f>
        <v>9.538950715421303E-3</v>
      </c>
      <c r="AH23" s="4">
        <f>+AH4/Input!AH47</f>
        <v>1.0443864229765013E-2</v>
      </c>
      <c r="AI23" s="4">
        <f>+AI4/Input!AI47</f>
        <v>1.0473397570171765E-2</v>
      </c>
      <c r="AL23" s="17"/>
    </row>
    <row r="24" spans="1:49" x14ac:dyDescent="0.25">
      <c r="A24" t="s">
        <v>7</v>
      </c>
      <c r="C24" s="4">
        <f>+C5/Input!C48</f>
        <v>7.3163997791275536E-3</v>
      </c>
      <c r="D24" s="4">
        <f>+D5/Input!D48</f>
        <v>7.9410096426545656E-3</v>
      </c>
      <c r="E24" s="4">
        <f>+E5/Input!E48</f>
        <v>7.7414772727272731E-3</v>
      </c>
      <c r="F24" s="4">
        <f>+F5/Input!F48</f>
        <v>8.5833761279436576E-3</v>
      </c>
      <c r="G24" s="4">
        <f>+G5/Input!G48</f>
        <v>1.0283741180003003E-2</v>
      </c>
      <c r="H24" s="4">
        <f>+H5/Input!H48</f>
        <v>9.1216713255848174E-3</v>
      </c>
      <c r="I24" s="4">
        <f>+I5/Input!I48</f>
        <v>1.0903314318723373E-2</v>
      </c>
      <c r="J24" s="4">
        <f>+J5/Input!J48</f>
        <v>7.3106678969408756E-3</v>
      </c>
      <c r="K24" s="4">
        <f>+K5/Input!K48</f>
        <v>6.2046848856664805E-3</v>
      </c>
      <c r="L24" s="4">
        <f>+L5/Input!L48</f>
        <v>5.663543560341211E-3</v>
      </c>
      <c r="M24" s="4">
        <f>+M5/Input!M48</f>
        <v>3.7219194470291105E-3</v>
      </c>
      <c r="N24" s="4">
        <f>+N5/Input!N48</f>
        <v>3.249856623972472E-3</v>
      </c>
      <c r="O24" s="4">
        <f>+O5/Input!O48</f>
        <v>3.2403240324032404E-3</v>
      </c>
      <c r="P24" s="4">
        <f>+P5/Input!P48</f>
        <v>3.9288190432170099E-3</v>
      </c>
      <c r="Q24" s="4">
        <f>+Q5/Input!Q48</f>
        <v>4.3345829428303659E-3</v>
      </c>
      <c r="R24" s="4">
        <f>+R5/Input!R48</f>
        <v>4.1664186655556218E-3</v>
      </c>
      <c r="S24" s="4">
        <f>+S5/Input!S48</f>
        <v>3.9769691933281889E-3</v>
      </c>
      <c r="T24" s="4">
        <f>+T5/Input!T48</f>
        <v>2.9748016798880074E-3</v>
      </c>
      <c r="U24" s="4">
        <f>+U5/Input!U48</f>
        <v>2.9894523097749449E-3</v>
      </c>
      <c r="V24" s="4">
        <f>+V5/Input!V48</f>
        <v>2.5482756667987994E-3</v>
      </c>
      <c r="W24" s="4">
        <f>+W5/Input!W48</f>
        <v>2.5367234971388117E-3</v>
      </c>
      <c r="X24" s="4">
        <f>+X5/Input!X48</f>
        <v>1.6783552118923455E-3</v>
      </c>
      <c r="Y24" s="4">
        <f>+Y5/Input!Y48</f>
        <v>1.7575757575757575E-3</v>
      </c>
      <c r="Z24" s="4">
        <f>+Z5/Input!Z48</f>
        <v>1.6107863023505549E-3</v>
      </c>
      <c r="AA24" s="4">
        <f>+AA5/Input!AA48</f>
        <v>2.1858606045465898E-3</v>
      </c>
      <c r="AB24" s="4">
        <f>+AB5/Input!AB48</f>
        <v>1.2592295804475988E-3</v>
      </c>
      <c r="AC24" s="4">
        <f>+AC5/Input!AC48</f>
        <v>8.7748162772841943E-4</v>
      </c>
      <c r="AD24" s="4">
        <f>+AD5/Input!AD48</f>
        <v>2.2094088484129978E-3</v>
      </c>
      <c r="AE24" s="4">
        <f>+AE5/Input!AE48</f>
        <v>3.0926240915416731E-3</v>
      </c>
      <c r="AF24" s="4">
        <f>+AF5/Input!AF48</f>
        <v>7.2928971290637358E-3</v>
      </c>
      <c r="AG24" s="4">
        <f>+AG5/Input!AG48</f>
        <v>9.0706473850619401E-3</v>
      </c>
      <c r="AH24" s="4">
        <f>+AH5/Input!AH48</f>
        <v>8.7233597994149596E-3</v>
      </c>
      <c r="AI24" s="4">
        <f>+AI5/Input!AI48</f>
        <v>7.8936435396759451E-3</v>
      </c>
      <c r="AL24" s="17"/>
    </row>
    <row r="25" spans="1:49" x14ac:dyDescent="0.25">
      <c r="A25" t="s">
        <v>10</v>
      </c>
      <c r="C25" s="4">
        <f>+C6/Input!C49</f>
        <v>5.573707476455891E-3</v>
      </c>
      <c r="D25" s="4">
        <f>+D6/Input!D49</f>
        <v>3.3603478948408777E-3</v>
      </c>
      <c r="E25" s="4">
        <f>+E6/Input!E49</f>
        <v>3.6601810826430358E-3</v>
      </c>
      <c r="F25" s="4">
        <f>+F6/Input!F49</f>
        <v>5.0723276347924102E-3</v>
      </c>
      <c r="G25" s="4">
        <f>+G6/Input!G49</f>
        <v>3.3849991092107607E-3</v>
      </c>
      <c r="H25" s="4">
        <f>+H6/Input!H49</f>
        <v>7.0227314729255225E-3</v>
      </c>
      <c r="I25" s="4">
        <f>+I6/Input!I49</f>
        <v>7.1441017598884819E-3</v>
      </c>
      <c r="J25" s="4">
        <f>+J6/Input!J49</f>
        <v>3.3886213661494559E-3</v>
      </c>
      <c r="K25" s="4">
        <f>+K6/Input!K49</f>
        <v>4.3318893702099298E-3</v>
      </c>
      <c r="L25" s="4">
        <f>+L6/Input!L49</f>
        <v>3.2583397982932504E-3</v>
      </c>
      <c r="M25" s="4">
        <f>+M6/Input!M49</f>
        <v>2.6695979899497486E-3</v>
      </c>
      <c r="N25" s="4">
        <f>+N6/Input!N49</f>
        <v>2.4904775857017285E-3</v>
      </c>
      <c r="O25" s="4">
        <f>+O6/Input!O49</f>
        <v>3.6905606813342796E-3</v>
      </c>
      <c r="P25" s="4">
        <f>+P6/Input!P49</f>
        <v>5.6308020088266623E-3</v>
      </c>
      <c r="Q25" s="4">
        <f>+Q6/Input!Q49</f>
        <v>5.38998097653773E-3</v>
      </c>
      <c r="R25" s="4">
        <f>+R6/Input!R49</f>
        <v>4.8118985126859139E-3</v>
      </c>
      <c r="S25" s="4">
        <f>+S6/Input!S49</f>
        <v>2.4810274372446001E-3</v>
      </c>
      <c r="T25" s="4">
        <f>+T6/Input!T49</f>
        <v>2.5171304712627604E-3</v>
      </c>
      <c r="U25" s="4">
        <f>+U6/Input!U49</f>
        <v>3.19906936164025E-3</v>
      </c>
      <c r="V25" s="4">
        <f>+V6/Input!V49</f>
        <v>2.528844634107792E-3</v>
      </c>
      <c r="W25" s="4">
        <f>+W6/Input!W49</f>
        <v>2.0106276030446646E-3</v>
      </c>
      <c r="X25" s="4">
        <f>+X6/Input!X49</f>
        <v>1.6506602641056423E-3</v>
      </c>
      <c r="Y25" s="4">
        <f>+Y6/Input!Y49</f>
        <v>9.8094170403587445E-4</v>
      </c>
      <c r="Z25" s="4">
        <f>+Z6/Input!Z49</f>
        <v>2.7851274195794459E-3</v>
      </c>
      <c r="AA25" s="4">
        <f>+AA6/Input!AA49</f>
        <v>1.637778081070015E-3</v>
      </c>
      <c r="AB25" s="4">
        <f>+AB6/Input!AB49</f>
        <v>1.3085579691180318E-3</v>
      </c>
      <c r="AC25" s="4">
        <f>+AC6/Input!AC49</f>
        <v>4.6192259675405739E-3</v>
      </c>
      <c r="AD25" s="4">
        <f>+AD6/Input!AD49</f>
        <v>6.7283431455004202E-3</v>
      </c>
      <c r="AE25" s="4">
        <f>+AE6/Input!AE49</f>
        <v>1.2113520996769728E-2</v>
      </c>
      <c r="AF25" s="4">
        <f>+AF6/Input!AF49</f>
        <v>1.0730446024563672E-2</v>
      </c>
      <c r="AG25" s="4">
        <f>+AG6/Input!AG49</f>
        <v>9.9627895810827025E-3</v>
      </c>
      <c r="AH25" s="4">
        <f>+AH6/Input!AH49</f>
        <v>9.8545283904270288E-3</v>
      </c>
      <c r="AI25" s="4">
        <f>+AI6/Input!AI49</f>
        <v>9.8190644307149157E-3</v>
      </c>
      <c r="AL25" s="17"/>
    </row>
    <row r="26" spans="1:49" x14ac:dyDescent="0.25">
      <c r="A26" t="s">
        <v>11</v>
      </c>
      <c r="C26" s="4">
        <f>+C7/Input!C50</f>
        <v>6.7069081153588199E-3</v>
      </c>
      <c r="D26" s="4">
        <f>+D7/Input!D50</f>
        <v>5.57338287451444E-3</v>
      </c>
      <c r="E26" s="4">
        <f>+E7/Input!E50</f>
        <v>6.4265178420429558E-3</v>
      </c>
      <c r="F26" s="4">
        <f>+F7/Input!F50</f>
        <v>9.5128751845169751E-3</v>
      </c>
      <c r="G26" s="4">
        <f>+G7/Input!G50</f>
        <v>7.619047619047619E-3</v>
      </c>
      <c r="H26" s="4">
        <f>+H7/Input!H50</f>
        <v>1.1876103354196758E-2</v>
      </c>
      <c r="I26" s="4">
        <f>+I7/Input!I50</f>
        <v>8.5106382978723406E-3</v>
      </c>
      <c r="J26" s="4">
        <f>+J7/Input!J50</f>
        <v>3.3913981809773393E-3</v>
      </c>
      <c r="K26" s="4">
        <f>+K7/Input!K50</f>
        <v>4.9569908149876074E-3</v>
      </c>
      <c r="L26" s="4">
        <f>+L7/Input!L50</f>
        <v>3.7935239127489498E-3</v>
      </c>
      <c r="M26" s="4">
        <f>+M7/Input!M50</f>
        <v>2.6469768737809973E-3</v>
      </c>
      <c r="N26" s="4">
        <f>+N7/Input!N50</f>
        <v>3.0923850019327404E-3</v>
      </c>
      <c r="O26" s="4">
        <f>+O7/Input!O50</f>
        <v>4.3174603174603171E-3</v>
      </c>
      <c r="P26" s="4">
        <f>+P7/Input!P50</f>
        <v>6.8900297216968383E-3</v>
      </c>
      <c r="Q26" s="4">
        <f>+Q7/Input!Q50</f>
        <v>7.5513914137882816E-3</v>
      </c>
      <c r="R26" s="4">
        <f>+R7/Input!R50</f>
        <v>1.1323701679031628E-2</v>
      </c>
      <c r="S26" s="4">
        <f>+S7/Input!S50</f>
        <v>1.0621557828481511E-2</v>
      </c>
      <c r="T26" s="4">
        <f>+T7/Input!T50</f>
        <v>6.5524193548387099E-3</v>
      </c>
      <c r="U26" s="4">
        <f>+U7/Input!U50</f>
        <v>3.5160828232842817E-3</v>
      </c>
      <c r="V26" s="4">
        <f>+V7/Input!V50</f>
        <v>6.7161046592976075E-3</v>
      </c>
      <c r="W26" s="4">
        <f>+W7/Input!W50</f>
        <v>7.0458621573148859E-3</v>
      </c>
      <c r="X26" s="4">
        <f>+X7/Input!X50</f>
        <v>8.9226261819150346E-3</v>
      </c>
      <c r="Y26" s="4">
        <f>+Y7/Input!Y50</f>
        <v>5.0511428210632658E-3</v>
      </c>
      <c r="Z26" s="4">
        <f>+Z7/Input!Z50</f>
        <v>7.3237338629592854E-3</v>
      </c>
      <c r="AA26" s="4">
        <f>+AA7/Input!AA50</f>
        <v>5.0828996732421635E-3</v>
      </c>
      <c r="AB26" s="4">
        <f>+AB7/Input!AB50</f>
        <v>3.4590493193483599E-3</v>
      </c>
      <c r="AC26" s="4">
        <f>+AC7/Input!AC50</f>
        <v>6.3619976672675219E-3</v>
      </c>
      <c r="AD26" s="4">
        <f>+AD7/Input!AD50</f>
        <v>7.7458574370036278E-3</v>
      </c>
      <c r="AE26" s="4">
        <f>+AE7/Input!AE50</f>
        <v>1.4672796635038638E-2</v>
      </c>
      <c r="AF26" s="4">
        <f>+AF7/Input!AF50</f>
        <v>1.1360050489113285E-2</v>
      </c>
      <c r="AG26" s="4">
        <f>+AG7/Input!AG50</f>
        <v>9.8845175181053041E-3</v>
      </c>
      <c r="AH26" s="4">
        <f>+AH7/Input!AH50</f>
        <v>9.9626400996264009E-3</v>
      </c>
      <c r="AI26" s="4">
        <f>+AI7/Input!AI50</f>
        <v>9.9554624050301292E-3</v>
      </c>
      <c r="AL26" s="17"/>
    </row>
    <row r="27" spans="1:49" x14ac:dyDescent="0.25">
      <c r="A27" t="s">
        <v>12</v>
      </c>
      <c r="C27" s="4">
        <f>+C8/Input!C51</f>
        <v>7.1386661451202814E-3</v>
      </c>
      <c r="D27" s="4">
        <f>+D8/Input!D51</f>
        <v>7.2409488139825217E-3</v>
      </c>
      <c r="E27" s="4">
        <f>+E8/Input!E51</f>
        <v>7.3525734006902417E-3</v>
      </c>
      <c r="F27" s="4">
        <f>+F8/Input!F51</f>
        <v>8.8706407137064073E-3</v>
      </c>
      <c r="G27" s="4">
        <f>+G8/Input!G51</f>
        <v>9.4281928447660784E-3</v>
      </c>
      <c r="H27" s="4">
        <f>+H8/Input!H51</f>
        <v>9.9873896595208071E-3</v>
      </c>
      <c r="I27" s="4">
        <f>+I8/Input!I51</f>
        <v>1.0132654559694552E-2</v>
      </c>
      <c r="J27" s="4">
        <f>+J8/Input!J51</f>
        <v>6.0750388802488335E-3</v>
      </c>
      <c r="K27" s="4">
        <f>+K8/Input!K51</f>
        <v>5.8010658869027971E-3</v>
      </c>
      <c r="L27" s="4">
        <f>+L8/Input!L51</f>
        <v>5.0269796614859572E-3</v>
      </c>
      <c r="M27" s="4">
        <f>+M8/Input!M51</f>
        <v>3.374730021598272E-3</v>
      </c>
      <c r="N27" s="4">
        <f>+N8/Input!N51</f>
        <v>3.1977487848554617E-3</v>
      </c>
      <c r="O27" s="4">
        <f>+O8/Input!O51</f>
        <v>3.5859820700896495E-3</v>
      </c>
      <c r="P27" s="4">
        <f>+P8/Input!P51</f>
        <v>4.8158640226628894E-3</v>
      </c>
      <c r="Q27" s="4">
        <f>+Q8/Input!Q51</f>
        <v>5.2842339924864794E-3</v>
      </c>
      <c r="R27" s="4">
        <f>+R8/Input!R51</f>
        <v>6.4123509230517893E-3</v>
      </c>
      <c r="S27" s="4">
        <f>+S8/Input!S51</f>
        <v>6.0474808973154087E-3</v>
      </c>
      <c r="T27" s="4">
        <f>+T8/Input!T51</f>
        <v>4.1068580542264754E-3</v>
      </c>
      <c r="U27" s="4">
        <f>+U8/Input!U51</f>
        <v>3.1486146095717885E-3</v>
      </c>
      <c r="V27" s="4">
        <f>+V8/Input!V51</f>
        <v>3.7490929613803112E-3</v>
      </c>
      <c r="W27" s="4">
        <f>+W8/Input!W51</f>
        <v>3.958476390515814E-3</v>
      </c>
      <c r="X27" s="4">
        <f>+X8/Input!X51</f>
        <v>3.9269179894179896E-3</v>
      </c>
      <c r="Y27" s="4">
        <f>+Y8/Input!Y51</f>
        <v>2.8256685367951187E-3</v>
      </c>
      <c r="Z27" s="4">
        <f>+Z8/Input!Z51</f>
        <v>3.4652268514787656E-3</v>
      </c>
      <c r="AA27" s="4">
        <f>+AA8/Input!AA51</f>
        <v>3.171987641606591E-3</v>
      </c>
      <c r="AB27" s="4">
        <f>+AB8/Input!AB51</f>
        <v>2.0050694207997578E-3</v>
      </c>
      <c r="AC27" s="4">
        <f>+AC8/Input!AC51</f>
        <v>2.7471534429784929E-3</v>
      </c>
      <c r="AD27" s="4">
        <f>+AD8/Input!AD51</f>
        <v>4.173042147725692E-3</v>
      </c>
      <c r="AE27" s="4">
        <f>+AE8/Input!AE51</f>
        <v>7.0888468809073724E-3</v>
      </c>
      <c r="AF27" s="4">
        <f>+AF8/Input!AF51</f>
        <v>8.6272344537235146E-3</v>
      </c>
      <c r="AG27" s="4">
        <f>+AG8/Input!AG51</f>
        <v>9.3524448510724813E-3</v>
      </c>
      <c r="AH27" s="4">
        <f>+AH8/Input!AH51</f>
        <v>9.1606665990602715E-3</v>
      </c>
      <c r="AI27" s="4">
        <f>+AI8/Input!AI51</f>
        <v>8.6625199465919824E-3</v>
      </c>
      <c r="AL27" s="17"/>
    </row>
    <row r="29" spans="1:49" x14ac:dyDescent="0.25"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5"/>
      <c r="AJ29" s="5"/>
      <c r="AK29" s="5"/>
      <c r="AL29" s="5"/>
      <c r="AM29" s="26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x14ac:dyDescent="0.25"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5"/>
      <c r="AJ30" s="5"/>
      <c r="AK30" s="5"/>
      <c r="AL30" s="5"/>
      <c r="AM30" s="26"/>
      <c r="AN30" s="5"/>
      <c r="AO30" s="5"/>
      <c r="AP30" s="5"/>
      <c r="AQ30" s="5"/>
      <c r="AR30" s="5"/>
      <c r="AS30" s="5"/>
      <c r="AT30" s="5"/>
      <c r="AU30" s="5"/>
      <c r="AV30" s="5"/>
      <c r="AW30" s="5"/>
    </row>
  </sheetData>
  <phoneticPr fontId="4" type="noConversion"/>
  <pageMargins left="0.75" right="0.75" top="1" bottom="1" header="0.5" footer="0.5"/>
  <pageSetup scale="60" orientation="landscape" r:id="rId1"/>
  <headerFooter alignWithMargins="0">
    <oddHeader>&amp;LCU-Boulder undergraduate colleges&amp;C&amp;A&amp;RFall headcount by type over time</oddHeader>
    <oddFooter>&amp;LPBA:L:\ir\reports\time\enttype&amp;C&amp;A  
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L28"/>
  <sheetViews>
    <sheetView workbookViewId="0">
      <pane xSplit="1" ySplit="1" topLeftCell="B2" activePane="bottomRight" state="frozen"/>
      <selection activeCell="U2" sqref="U2"/>
      <selection pane="topRight" activeCell="U2" sqref="U2"/>
      <selection pane="bottomLeft" activeCell="U2" sqref="U2"/>
      <selection pane="bottomRight"/>
    </sheetView>
  </sheetViews>
  <sheetFormatPr defaultRowHeight="13.2" x14ac:dyDescent="0.25"/>
  <cols>
    <col min="1" max="1" width="15.88671875" customWidth="1"/>
    <col min="2" max="2" width="7.44140625" customWidth="1"/>
    <col min="3" max="35" width="7.33203125" customWidth="1"/>
    <col min="38" max="38" width="9.109375" style="11"/>
  </cols>
  <sheetData>
    <row r="1" spans="1:35" x14ac:dyDescent="0.25">
      <c r="A1" s="9" t="s">
        <v>9</v>
      </c>
      <c r="B1" s="9" t="s">
        <v>8</v>
      </c>
      <c r="C1" s="10">
        <f>Input!C4</f>
        <v>1991</v>
      </c>
      <c r="D1" s="10">
        <f>Input!D4</f>
        <v>1992</v>
      </c>
      <c r="E1" s="10">
        <f>Input!E4</f>
        <v>1993</v>
      </c>
      <c r="F1" s="10">
        <f>Input!F4</f>
        <v>1994</v>
      </c>
      <c r="G1" s="10">
        <f>Input!G4</f>
        <v>1995</v>
      </c>
      <c r="H1" s="10">
        <f>Input!H4</f>
        <v>1996</v>
      </c>
      <c r="I1" s="10">
        <f>Input!I4</f>
        <v>1997</v>
      </c>
      <c r="J1" s="10">
        <f>Input!J4</f>
        <v>1998</v>
      </c>
      <c r="K1" s="10">
        <f>Input!K4</f>
        <v>1999</v>
      </c>
      <c r="L1" s="10">
        <f>Input!L4</f>
        <v>2000</v>
      </c>
      <c r="M1" s="10">
        <f>Input!M4</f>
        <v>2001</v>
      </c>
      <c r="N1" s="10">
        <f>Input!N4</f>
        <v>2002</v>
      </c>
      <c r="O1" s="10">
        <f>Input!O4</f>
        <v>2003</v>
      </c>
      <c r="P1" s="10">
        <f>Input!P4</f>
        <v>2004</v>
      </c>
      <c r="Q1" s="10">
        <f>Input!Q4</f>
        <v>2005</v>
      </c>
      <c r="R1" s="10">
        <f>Input!R4</f>
        <v>2006</v>
      </c>
      <c r="S1" s="10">
        <f>Input!S4</f>
        <v>2007</v>
      </c>
      <c r="T1" s="10">
        <f>Input!T4</f>
        <v>2008</v>
      </c>
      <c r="U1" s="10">
        <f>Input!U4</f>
        <v>2009</v>
      </c>
      <c r="V1" s="10">
        <f>Input!V4</f>
        <v>2010</v>
      </c>
      <c r="W1" s="10">
        <f>Input!W4</f>
        <v>2011</v>
      </c>
      <c r="X1" s="10">
        <f>Input!X4</f>
        <v>2012</v>
      </c>
      <c r="Y1" s="10">
        <f>Input!Y4</f>
        <v>2013</v>
      </c>
      <c r="Z1" s="10">
        <f>Input!Z4</f>
        <v>2014</v>
      </c>
      <c r="AA1" s="10">
        <f>Input!AA4</f>
        <v>2015</v>
      </c>
      <c r="AB1" s="10">
        <f>Input!AB4</f>
        <v>2016</v>
      </c>
      <c r="AC1" s="10">
        <f>Input!AC4</f>
        <v>2017</v>
      </c>
      <c r="AD1" s="10">
        <f>Input!AD4</f>
        <v>2018</v>
      </c>
      <c r="AE1" s="10">
        <f>Input!AE4</f>
        <v>2019</v>
      </c>
      <c r="AF1" s="10">
        <f>Input!AF4</f>
        <v>2020</v>
      </c>
      <c r="AG1" s="10">
        <f>Input!AG4</f>
        <v>2021</v>
      </c>
      <c r="AH1" s="10">
        <f>Input!AH4</f>
        <v>2022</v>
      </c>
      <c r="AI1" s="10">
        <f>Input!AI4</f>
        <v>2023</v>
      </c>
    </row>
    <row r="2" spans="1:35" x14ac:dyDescent="0.25">
      <c r="A2" t="s">
        <v>4</v>
      </c>
      <c r="B2" s="3" t="str">
        <f>+Input!B25</f>
        <v>Engin</v>
      </c>
      <c r="C2" s="3">
        <f>+Input!C25</f>
        <v>492</v>
      </c>
      <c r="D2" s="3">
        <f>+Input!D25</f>
        <v>492</v>
      </c>
      <c r="E2" s="3">
        <f>+Input!E25</f>
        <v>496</v>
      </c>
      <c r="F2" s="3">
        <f>+Input!F25</f>
        <v>466</v>
      </c>
      <c r="G2" s="3">
        <f>+Input!G25</f>
        <v>491</v>
      </c>
      <c r="H2" s="3">
        <f>+Input!H25</f>
        <v>477</v>
      </c>
      <c r="I2" s="3">
        <f>+Input!I25</f>
        <v>541</v>
      </c>
      <c r="J2" s="3">
        <f>+Input!J25</f>
        <v>578</v>
      </c>
      <c r="K2" s="3">
        <f>+Input!K25</f>
        <v>581</v>
      </c>
      <c r="L2" s="3">
        <f>+Input!L25</f>
        <v>608</v>
      </c>
      <c r="M2" s="3">
        <f>+Input!M25</f>
        <v>603</v>
      </c>
      <c r="N2" s="3">
        <f>+Input!N25</f>
        <v>664</v>
      </c>
      <c r="O2" s="3">
        <f>+Input!O25</f>
        <v>610</v>
      </c>
      <c r="P2" s="3">
        <f>+Input!P25</f>
        <v>643</v>
      </c>
      <c r="Q2" s="3">
        <f>+Input!Q25</f>
        <v>669</v>
      </c>
      <c r="R2" s="3">
        <f>+Input!R25</f>
        <v>654</v>
      </c>
      <c r="S2" s="3">
        <f>+Input!S25</f>
        <v>730</v>
      </c>
      <c r="T2" s="3">
        <f>+Input!T25</f>
        <v>758</v>
      </c>
      <c r="U2" s="3">
        <f>+Input!U25</f>
        <v>702</v>
      </c>
      <c r="V2" s="3">
        <f>+Input!V25</f>
        <v>713</v>
      </c>
      <c r="W2" s="3">
        <f>+Input!W25</f>
        <v>722</v>
      </c>
      <c r="X2" s="3">
        <f>+Input!X25</f>
        <v>779</v>
      </c>
      <c r="Y2" s="3">
        <f>+Input!Y25</f>
        <v>843</v>
      </c>
      <c r="Z2" s="3">
        <f>+Input!Z25</f>
        <v>910</v>
      </c>
      <c r="AA2" s="3">
        <f>+Input!AA25</f>
        <v>901</v>
      </c>
      <c r="AB2" s="3">
        <f>+Input!AB25</f>
        <v>1035</v>
      </c>
      <c r="AC2" s="3">
        <f>+Input!AC25</f>
        <v>851</v>
      </c>
      <c r="AD2" s="3">
        <f>+Input!AD25</f>
        <v>924</v>
      </c>
      <c r="AE2" s="3">
        <f>+Input!AE25</f>
        <v>947</v>
      </c>
      <c r="AF2" s="3">
        <f>+Input!AF25</f>
        <v>1197</v>
      </c>
      <c r="AG2" s="3">
        <f>+Input!AG25</f>
        <v>1028</v>
      </c>
      <c r="AH2" s="3">
        <f>+Input!AH25</f>
        <v>1084</v>
      </c>
      <c r="AI2" s="3">
        <f>+Input!AI25</f>
        <v>1112</v>
      </c>
    </row>
    <row r="3" spans="1:35" x14ac:dyDescent="0.25">
      <c r="A3" t="s">
        <v>5</v>
      </c>
      <c r="B3" s="3" t="str">
        <f>+Input!B26</f>
        <v>Engin</v>
      </c>
      <c r="C3" s="3">
        <f>+Input!C26</f>
        <v>90</v>
      </c>
      <c r="D3" s="3">
        <f>+Input!D26</f>
        <v>119</v>
      </c>
      <c r="E3" s="3">
        <f>+Input!E26</f>
        <v>120</v>
      </c>
      <c r="F3" s="3">
        <f>+Input!F26</f>
        <v>138</v>
      </c>
      <c r="G3" s="3">
        <f>+Input!G26</f>
        <v>111</v>
      </c>
      <c r="H3" s="3">
        <f>+Input!H26</f>
        <v>106</v>
      </c>
      <c r="I3" s="3">
        <f>+Input!I26</f>
        <v>90</v>
      </c>
      <c r="J3" s="3">
        <f>+Input!J26</f>
        <v>80</v>
      </c>
      <c r="K3" s="3">
        <f>+Input!K26</f>
        <v>91</v>
      </c>
      <c r="L3" s="3">
        <f>+Input!L26</f>
        <v>81</v>
      </c>
      <c r="M3" s="3">
        <f>+Input!M26</f>
        <v>108</v>
      </c>
      <c r="N3" s="3">
        <f>+Input!N26</f>
        <v>89</v>
      </c>
      <c r="O3" s="3">
        <f>+Input!O26</f>
        <v>78</v>
      </c>
      <c r="P3" s="3">
        <f>+Input!P26</f>
        <v>76</v>
      </c>
      <c r="Q3" s="3">
        <f>+Input!Q26</f>
        <v>69</v>
      </c>
      <c r="R3" s="3">
        <f>+Input!R26</f>
        <v>95</v>
      </c>
      <c r="S3" s="3">
        <f>+Input!S26</f>
        <v>61</v>
      </c>
      <c r="T3" s="3">
        <f>+Input!T26</f>
        <v>85</v>
      </c>
      <c r="U3" s="3">
        <f>+Input!U26</f>
        <v>71</v>
      </c>
      <c r="V3" s="3">
        <f>+Input!V26</f>
        <v>89</v>
      </c>
      <c r="W3" s="3">
        <f>+Input!W26</f>
        <v>103</v>
      </c>
      <c r="X3" s="3">
        <f>+Input!X26</f>
        <v>106</v>
      </c>
      <c r="Y3" s="3">
        <f>+Input!Y26</f>
        <v>121</v>
      </c>
      <c r="Z3" s="3">
        <f>+Input!Z26</f>
        <v>165</v>
      </c>
      <c r="AA3" s="3">
        <f>+Input!AA26</f>
        <v>132</v>
      </c>
      <c r="AB3" s="3">
        <f>+Input!AB26</f>
        <v>159</v>
      </c>
      <c r="AC3" s="3">
        <f>+Input!AC26</f>
        <v>194</v>
      </c>
      <c r="AD3" s="3">
        <f>+Input!AD26</f>
        <v>290</v>
      </c>
      <c r="AE3" s="3">
        <f>+Input!AE26</f>
        <v>246</v>
      </c>
      <c r="AF3" s="3">
        <f>+Input!AF26</f>
        <v>304</v>
      </c>
      <c r="AG3" s="3">
        <f>+Input!AG26</f>
        <v>359</v>
      </c>
      <c r="AH3" s="3">
        <f>+Input!AH26</f>
        <v>317</v>
      </c>
      <c r="AI3" s="3">
        <f>+Input!AI26</f>
        <v>362</v>
      </c>
    </row>
    <row r="4" spans="1:35" x14ac:dyDescent="0.25">
      <c r="A4" t="s">
        <v>6</v>
      </c>
      <c r="B4" s="3" t="str">
        <f>+Input!B27</f>
        <v>Engin</v>
      </c>
      <c r="C4" s="3">
        <f>+Input!C27</f>
        <v>82</v>
      </c>
      <c r="D4" s="3">
        <f>+Input!D27</f>
        <v>96</v>
      </c>
      <c r="E4" s="3">
        <f>+Input!E27</f>
        <v>78</v>
      </c>
      <c r="F4" s="3">
        <f>+Input!F27</f>
        <v>72</v>
      </c>
      <c r="G4" s="3">
        <f>+Input!G27</f>
        <v>64</v>
      </c>
      <c r="H4" s="3">
        <f>+Input!H27</f>
        <v>75</v>
      </c>
      <c r="I4" s="3">
        <f>+Input!I27</f>
        <v>104</v>
      </c>
      <c r="J4" s="3">
        <f>+Input!J27</f>
        <v>95</v>
      </c>
      <c r="K4" s="3">
        <f>+Input!K27</f>
        <v>116</v>
      </c>
      <c r="L4" s="3">
        <f>+Input!L27</f>
        <v>97</v>
      </c>
      <c r="M4" s="3">
        <f>+Input!M27</f>
        <v>82</v>
      </c>
      <c r="N4" s="3">
        <f>+Input!N27</f>
        <v>85</v>
      </c>
      <c r="O4" s="3">
        <f>+Input!O27</f>
        <v>92</v>
      </c>
      <c r="P4" s="3">
        <f>+Input!P27</f>
        <v>88</v>
      </c>
      <c r="Q4" s="3">
        <f>+Input!Q27</f>
        <v>74</v>
      </c>
      <c r="R4" s="3">
        <f>+Input!R27</f>
        <v>64</v>
      </c>
      <c r="S4" s="3">
        <f>+Input!S27</f>
        <v>91</v>
      </c>
      <c r="T4" s="3">
        <f>+Input!T27</f>
        <v>89</v>
      </c>
      <c r="U4" s="3">
        <f>+Input!U27</f>
        <v>94</v>
      </c>
      <c r="V4" s="3">
        <f>+Input!V27</f>
        <v>91</v>
      </c>
      <c r="W4" s="3">
        <f>+Input!W27</f>
        <v>124</v>
      </c>
      <c r="X4" s="3">
        <f>+Input!X27</f>
        <v>159</v>
      </c>
      <c r="Y4" s="3">
        <f>+Input!Y27</f>
        <v>177</v>
      </c>
      <c r="Z4" s="3">
        <f>+Input!Z27</f>
        <v>234</v>
      </c>
      <c r="AA4" s="3">
        <f>+Input!AA27</f>
        <v>238</v>
      </c>
      <c r="AB4" s="3">
        <f>+Input!AB27</f>
        <v>280</v>
      </c>
      <c r="AC4" s="3">
        <f>+Input!AC27</f>
        <v>365</v>
      </c>
      <c r="AD4" s="3">
        <f>+Input!AD27</f>
        <v>467</v>
      </c>
      <c r="AE4" s="3">
        <f>+Input!AE27</f>
        <v>314</v>
      </c>
      <c r="AF4" s="3">
        <f>+Input!AF27</f>
        <v>344</v>
      </c>
      <c r="AG4" s="3">
        <f>+Input!AG27</f>
        <v>237</v>
      </c>
      <c r="AH4" s="3">
        <f>+Input!AH27</f>
        <v>257</v>
      </c>
      <c r="AI4" s="3">
        <f>+Input!AI27</f>
        <v>429</v>
      </c>
    </row>
    <row r="5" spans="1:35" x14ac:dyDescent="0.25">
      <c r="A5" t="s">
        <v>7</v>
      </c>
      <c r="B5" s="3" t="str">
        <f>+Input!B28</f>
        <v>Engin</v>
      </c>
      <c r="C5" s="3">
        <f>+Input!C28</f>
        <v>1699</v>
      </c>
      <c r="D5" s="3">
        <f>+Input!D28</f>
        <v>1701</v>
      </c>
      <c r="E5" s="3">
        <f>+Input!E28</f>
        <v>1747</v>
      </c>
      <c r="F5" s="3">
        <f>+Input!F28</f>
        <v>1679</v>
      </c>
      <c r="G5" s="3">
        <f>+Input!G28</f>
        <v>1617</v>
      </c>
      <c r="H5" s="3">
        <f>+Input!H28</f>
        <v>1571</v>
      </c>
      <c r="I5" s="3">
        <f>+Input!I28</f>
        <v>1599</v>
      </c>
      <c r="J5" s="3">
        <f>+Input!J28</f>
        <v>1683</v>
      </c>
      <c r="K5" s="3">
        <f>+Input!K28</f>
        <v>1777</v>
      </c>
      <c r="L5" s="3">
        <f>+Input!L28</f>
        <v>1794</v>
      </c>
      <c r="M5" s="3">
        <f>+Input!M28</f>
        <v>1805</v>
      </c>
      <c r="N5" s="3">
        <f>+Input!N28</f>
        <v>1842</v>
      </c>
      <c r="O5" s="3">
        <f>+Input!O28</f>
        <v>1887</v>
      </c>
      <c r="P5" s="3">
        <f>+Input!P28</f>
        <v>1929</v>
      </c>
      <c r="Q5" s="3">
        <f>+Input!Q28</f>
        <v>1926</v>
      </c>
      <c r="R5" s="3">
        <f>+Input!R28</f>
        <v>1942</v>
      </c>
      <c r="S5" s="3">
        <f>+Input!S28</f>
        <v>2028</v>
      </c>
      <c r="T5" s="3">
        <f>+Input!T28</f>
        <v>2088</v>
      </c>
      <c r="U5" s="3">
        <f>+Input!U28</f>
        <v>2192</v>
      </c>
      <c r="V5" s="3">
        <f>+Input!V28</f>
        <v>2132</v>
      </c>
      <c r="W5" s="3">
        <f>+Input!W28</f>
        <v>2187</v>
      </c>
      <c r="X5" s="3">
        <f>+Input!X28</f>
        <v>2267</v>
      </c>
      <c r="Y5" s="3">
        <f>+Input!Y28</f>
        <v>2441</v>
      </c>
      <c r="Z5" s="3">
        <f>+Input!Z28</f>
        <v>2592</v>
      </c>
      <c r="AA5" s="3">
        <f>+Input!AA28</f>
        <v>2884</v>
      </c>
      <c r="AB5" s="3">
        <f>+Input!AB28</f>
        <v>3075</v>
      </c>
      <c r="AC5" s="3">
        <f>+Input!AC28</f>
        <v>3327</v>
      </c>
      <c r="AD5" s="3">
        <f>+Input!AD28</f>
        <v>3303</v>
      </c>
      <c r="AE5" s="3">
        <f>+Input!AE28</f>
        <v>3658</v>
      </c>
      <c r="AF5" s="3">
        <f>+Input!AF28</f>
        <v>3608</v>
      </c>
      <c r="AG5" s="3">
        <f>+Input!AG28</f>
        <v>3999</v>
      </c>
      <c r="AH5" s="3">
        <f>+Input!AH28</f>
        <v>4062</v>
      </c>
      <c r="AI5" s="3">
        <f>+Input!AI28</f>
        <v>4151</v>
      </c>
    </row>
    <row r="6" spans="1:35" x14ac:dyDescent="0.25">
      <c r="A6" t="s">
        <v>10</v>
      </c>
      <c r="C6" s="3">
        <f>+C2+C3</f>
        <v>582</v>
      </c>
      <c r="D6" s="3">
        <f t="shared" ref="D6:P6" si="0">+D2+D3</f>
        <v>611</v>
      </c>
      <c r="E6" s="3">
        <f t="shared" si="0"/>
        <v>616</v>
      </c>
      <c r="F6" s="3">
        <f t="shared" si="0"/>
        <v>604</v>
      </c>
      <c r="G6" s="3">
        <f t="shared" si="0"/>
        <v>602</v>
      </c>
      <c r="H6" s="3">
        <f t="shared" si="0"/>
        <v>583</v>
      </c>
      <c r="I6" s="3">
        <f t="shared" si="0"/>
        <v>631</v>
      </c>
      <c r="J6" s="3">
        <f t="shared" si="0"/>
        <v>658</v>
      </c>
      <c r="K6" s="3">
        <f t="shared" si="0"/>
        <v>672</v>
      </c>
      <c r="L6" s="3">
        <f t="shared" si="0"/>
        <v>689</v>
      </c>
      <c r="M6" s="3">
        <f t="shared" si="0"/>
        <v>711</v>
      </c>
      <c r="N6" s="3">
        <f t="shared" si="0"/>
        <v>753</v>
      </c>
      <c r="O6" s="3">
        <f t="shared" si="0"/>
        <v>688</v>
      </c>
      <c r="P6" s="3">
        <f t="shared" si="0"/>
        <v>719</v>
      </c>
      <c r="Q6" s="3">
        <f t="shared" ref="Q6:AI6" si="1">+Q2+Q3</f>
        <v>738</v>
      </c>
      <c r="R6" s="3">
        <f t="shared" si="1"/>
        <v>749</v>
      </c>
      <c r="S6" s="3">
        <f t="shared" si="1"/>
        <v>791</v>
      </c>
      <c r="T6" s="3">
        <f t="shared" si="1"/>
        <v>843</v>
      </c>
      <c r="U6" s="3">
        <f t="shared" si="1"/>
        <v>773</v>
      </c>
      <c r="V6" s="3">
        <f t="shared" ref="V6:AA6" si="2">+V2+V3</f>
        <v>802</v>
      </c>
      <c r="W6" s="3">
        <f t="shared" si="2"/>
        <v>825</v>
      </c>
      <c r="X6" s="3">
        <f t="shared" si="2"/>
        <v>885</v>
      </c>
      <c r="Y6" s="3">
        <f t="shared" si="2"/>
        <v>964</v>
      </c>
      <c r="Z6" s="3">
        <f t="shared" si="2"/>
        <v>1075</v>
      </c>
      <c r="AA6" s="3">
        <f t="shared" si="2"/>
        <v>1033</v>
      </c>
      <c r="AB6" s="3">
        <f t="shared" ref="AB6:AD6" si="3">+AB2+AB3</f>
        <v>1194</v>
      </c>
      <c r="AC6" s="3">
        <f t="shared" si="3"/>
        <v>1045</v>
      </c>
      <c r="AD6" s="3">
        <f t="shared" si="3"/>
        <v>1214</v>
      </c>
      <c r="AE6" s="3">
        <f t="shared" ref="AE6:AF6" si="4">+AE2+AE3</f>
        <v>1193</v>
      </c>
      <c r="AF6" s="3">
        <f t="shared" si="4"/>
        <v>1501</v>
      </c>
      <c r="AG6" s="3">
        <f t="shared" ref="AG6:AH6" si="5">+AG2+AG3</f>
        <v>1387</v>
      </c>
      <c r="AH6" s="3">
        <f t="shared" si="5"/>
        <v>1401</v>
      </c>
      <c r="AI6" s="3">
        <f t="shared" si="1"/>
        <v>1474</v>
      </c>
    </row>
    <row r="7" spans="1:35" x14ac:dyDescent="0.25">
      <c r="A7" t="s">
        <v>11</v>
      </c>
      <c r="C7" s="3">
        <f t="shared" ref="C7:P8" si="6">+C6+C4</f>
        <v>664</v>
      </c>
      <c r="D7" s="3">
        <f t="shared" si="6"/>
        <v>707</v>
      </c>
      <c r="E7" s="3">
        <f t="shared" si="6"/>
        <v>694</v>
      </c>
      <c r="F7" s="3">
        <f t="shared" si="6"/>
        <v>676</v>
      </c>
      <c r="G7" s="3">
        <f t="shared" si="6"/>
        <v>666</v>
      </c>
      <c r="H7" s="3">
        <f t="shared" si="6"/>
        <v>658</v>
      </c>
      <c r="I7" s="3">
        <f t="shared" si="6"/>
        <v>735</v>
      </c>
      <c r="J7" s="3">
        <f t="shared" si="6"/>
        <v>753</v>
      </c>
      <c r="K7" s="3">
        <f t="shared" si="6"/>
        <v>788</v>
      </c>
      <c r="L7" s="3">
        <f t="shared" si="6"/>
        <v>786</v>
      </c>
      <c r="M7" s="3">
        <f t="shared" si="6"/>
        <v>793</v>
      </c>
      <c r="N7" s="3">
        <f t="shared" si="6"/>
        <v>838</v>
      </c>
      <c r="O7" s="3">
        <f t="shared" si="6"/>
        <v>780</v>
      </c>
      <c r="P7" s="3">
        <f t="shared" si="6"/>
        <v>807</v>
      </c>
      <c r="Q7" s="3">
        <f t="shared" ref="Q7:S8" si="7">+Q6+Q4</f>
        <v>812</v>
      </c>
      <c r="R7" s="3">
        <f t="shared" si="7"/>
        <v>813</v>
      </c>
      <c r="S7" s="3">
        <f t="shared" si="7"/>
        <v>882</v>
      </c>
      <c r="T7" s="3">
        <f t="shared" ref="T7:AI8" si="8">+T6+T4</f>
        <v>932</v>
      </c>
      <c r="U7" s="3">
        <f t="shared" si="8"/>
        <v>867</v>
      </c>
      <c r="V7" s="3">
        <f t="shared" ref="V7:X8" si="9">+V6+V4</f>
        <v>893</v>
      </c>
      <c r="W7" s="3">
        <f t="shared" si="9"/>
        <v>949</v>
      </c>
      <c r="X7" s="3">
        <f t="shared" si="9"/>
        <v>1044</v>
      </c>
      <c r="Y7" s="3">
        <f t="shared" ref="Y7:Z7" si="10">+Y6+Y4</f>
        <v>1141</v>
      </c>
      <c r="Z7" s="3">
        <f t="shared" si="10"/>
        <v>1309</v>
      </c>
      <c r="AA7" s="3">
        <f t="shared" ref="AA7:AB7" si="11">+AA6+AA4</f>
        <v>1271</v>
      </c>
      <c r="AB7" s="3">
        <f t="shared" si="11"/>
        <v>1474</v>
      </c>
      <c r="AC7" s="3">
        <f t="shared" ref="AC7:AD7" si="12">+AC6+AC4</f>
        <v>1410</v>
      </c>
      <c r="AD7" s="3">
        <f t="shared" si="12"/>
        <v>1681</v>
      </c>
      <c r="AE7" s="3">
        <f t="shared" ref="AE7:AF7" si="13">+AE6+AE4</f>
        <v>1507</v>
      </c>
      <c r="AF7" s="3">
        <f t="shared" si="13"/>
        <v>1845</v>
      </c>
      <c r="AG7" s="3">
        <f t="shared" ref="AG7:AH7" si="14">+AG6+AG4</f>
        <v>1624</v>
      </c>
      <c r="AH7" s="3">
        <f t="shared" si="14"/>
        <v>1658</v>
      </c>
      <c r="AI7" s="3">
        <f t="shared" si="8"/>
        <v>1903</v>
      </c>
    </row>
    <row r="8" spans="1:35" x14ac:dyDescent="0.25">
      <c r="A8" t="s">
        <v>12</v>
      </c>
      <c r="C8" s="3">
        <f t="shared" si="6"/>
        <v>2363</v>
      </c>
      <c r="D8" s="3">
        <f t="shared" si="6"/>
        <v>2408</v>
      </c>
      <c r="E8" s="3">
        <f t="shared" si="6"/>
        <v>2441</v>
      </c>
      <c r="F8" s="3">
        <f t="shared" si="6"/>
        <v>2355</v>
      </c>
      <c r="G8" s="3">
        <f t="shared" si="6"/>
        <v>2283</v>
      </c>
      <c r="H8" s="3">
        <f t="shared" si="6"/>
        <v>2229</v>
      </c>
      <c r="I8" s="3">
        <f t="shared" si="6"/>
        <v>2334</v>
      </c>
      <c r="J8" s="3">
        <f t="shared" si="6"/>
        <v>2436</v>
      </c>
      <c r="K8" s="3">
        <f t="shared" si="6"/>
        <v>2565</v>
      </c>
      <c r="L8" s="3">
        <f t="shared" si="6"/>
        <v>2580</v>
      </c>
      <c r="M8" s="3">
        <f t="shared" si="6"/>
        <v>2598</v>
      </c>
      <c r="N8" s="3">
        <f t="shared" si="6"/>
        <v>2680</v>
      </c>
      <c r="O8" s="3">
        <f t="shared" si="6"/>
        <v>2667</v>
      </c>
      <c r="P8" s="3">
        <f t="shared" si="6"/>
        <v>2736</v>
      </c>
      <c r="Q8" s="3">
        <f t="shared" si="7"/>
        <v>2738</v>
      </c>
      <c r="R8" s="3">
        <f t="shared" si="7"/>
        <v>2755</v>
      </c>
      <c r="S8" s="3">
        <f t="shared" si="7"/>
        <v>2910</v>
      </c>
      <c r="T8" s="3">
        <f t="shared" si="8"/>
        <v>3020</v>
      </c>
      <c r="U8" s="3">
        <f t="shared" si="8"/>
        <v>3059</v>
      </c>
      <c r="V8" s="3">
        <f t="shared" si="9"/>
        <v>3025</v>
      </c>
      <c r="W8" s="3">
        <f t="shared" si="9"/>
        <v>3136</v>
      </c>
      <c r="X8" s="3">
        <f t="shared" si="9"/>
        <v>3311</v>
      </c>
      <c r="Y8" s="3">
        <f t="shared" ref="Y8:Z8" si="15">+Y7+Y5</f>
        <v>3582</v>
      </c>
      <c r="Z8" s="3">
        <f t="shared" si="15"/>
        <v>3901</v>
      </c>
      <c r="AA8" s="3">
        <f t="shared" ref="AA8:AB8" si="16">+AA7+AA5</f>
        <v>4155</v>
      </c>
      <c r="AB8" s="3">
        <f t="shared" si="16"/>
        <v>4549</v>
      </c>
      <c r="AC8" s="3">
        <f t="shared" ref="AC8:AD8" si="17">+AC7+AC5</f>
        <v>4737</v>
      </c>
      <c r="AD8" s="3">
        <f t="shared" si="17"/>
        <v>4984</v>
      </c>
      <c r="AE8" s="3">
        <f t="shared" ref="AE8:AF8" si="18">+AE7+AE5</f>
        <v>5165</v>
      </c>
      <c r="AF8" s="3">
        <f t="shared" si="18"/>
        <v>5453</v>
      </c>
      <c r="AG8" s="3">
        <f t="shared" ref="AG8:AH8" si="19">+AG7+AG5</f>
        <v>5623</v>
      </c>
      <c r="AH8" s="3">
        <f t="shared" si="19"/>
        <v>5720</v>
      </c>
      <c r="AI8" s="3">
        <f t="shared" si="8"/>
        <v>6054</v>
      </c>
    </row>
    <row r="9" spans="1:35" x14ac:dyDescent="0.25">
      <c r="A9" t="s">
        <v>31</v>
      </c>
      <c r="C9" s="16">
        <f>ROUND(Input!C29,2)</f>
        <v>2.95</v>
      </c>
      <c r="D9" s="16">
        <f>ROUND(Input!D29,2)</f>
        <v>2.91</v>
      </c>
      <c r="E9" s="16">
        <f>ROUND(Input!E29,2)</f>
        <v>2.94</v>
      </c>
      <c r="F9" s="16">
        <f>ROUND(Input!F29,2)</f>
        <v>3.04</v>
      </c>
      <c r="G9" s="16">
        <f>ROUND(Input!G29,2)</f>
        <v>2.92</v>
      </c>
      <c r="H9" s="16">
        <f>ROUND(Input!H29,2)</f>
        <v>2.99</v>
      </c>
      <c r="I9" s="16">
        <f>ROUND(Input!I29,2)</f>
        <v>2.93</v>
      </c>
      <c r="J9" s="16">
        <f>ROUND(Input!J29,2)</f>
        <v>3.03</v>
      </c>
      <c r="K9" s="16">
        <f>ROUND(Input!K29,2)</f>
        <v>3.01</v>
      </c>
      <c r="L9" s="16">
        <f>ROUND(Input!L29,2)</f>
        <v>3.04</v>
      </c>
      <c r="M9" s="16">
        <f>ROUND(Input!M29,2)</f>
        <v>2.96</v>
      </c>
      <c r="N9" s="16">
        <f>ROUND(Input!N29,2)</f>
        <v>3.08</v>
      </c>
      <c r="O9" s="16">
        <f>ROUND(Input!O29,2)</f>
        <v>3</v>
      </c>
      <c r="P9" s="16">
        <f>ROUND(Input!P29,2)</f>
        <v>3.17</v>
      </c>
      <c r="Q9" s="16">
        <f>ROUND(Input!Q29,2)</f>
        <v>3.1</v>
      </c>
      <c r="R9" s="16">
        <f>ROUND(Input!R29,2)</f>
        <v>3.1</v>
      </c>
      <c r="S9" s="16">
        <f>ROUND(Input!S29,2)</f>
        <v>3.17</v>
      </c>
      <c r="T9" s="16">
        <f>ROUND(Input!T29,2)</f>
        <v>3.07</v>
      </c>
      <c r="U9" s="16">
        <f>ROUND(Input!U29,2)</f>
        <v>3.08</v>
      </c>
      <c r="V9" s="16">
        <f>ROUND(Input!V29,2)</f>
        <v>3.19</v>
      </c>
      <c r="W9" s="16">
        <f>ROUND(Input!W29,2)</f>
        <v>3.22</v>
      </c>
      <c r="X9" s="16">
        <f>ROUND(Input!X29,2)</f>
        <v>3.16</v>
      </c>
      <c r="Y9" s="16">
        <f>ROUND(Input!Y29,2)</f>
        <v>3.18</v>
      </c>
      <c r="Z9" s="16">
        <f>ROUND(Input!Z29,2)</f>
        <v>3.14</v>
      </c>
      <c r="AA9" s="16">
        <f>ROUND(Input!AA29,2)</f>
        <v>3.15</v>
      </c>
      <c r="AB9" s="16">
        <f>ROUND(Input!AB29,2)</f>
        <v>3.19</v>
      </c>
      <c r="AC9" s="16">
        <f>ROUND(Input!AC29,2)</f>
        <v>3.23</v>
      </c>
      <c r="AD9" s="16">
        <f>ROUND(Input!AD29,2)</f>
        <v>3.18</v>
      </c>
      <c r="AE9" s="16">
        <f>ROUND(Input!AE29,2)</f>
        <v>3.38</v>
      </c>
      <c r="AF9" s="16">
        <f>ROUND(Input!AF29,2)</f>
        <v>3.38</v>
      </c>
      <c r="AG9" s="16">
        <f>ROUND(Input!AG29,2)</f>
        <v>3.37</v>
      </c>
      <c r="AH9" s="16">
        <f>ROUND(Input!AH29,2)</f>
        <v>3.41</v>
      </c>
      <c r="AI9" s="16">
        <f>ROUND(Input!AI29,2)</f>
        <v>3.3</v>
      </c>
    </row>
    <row r="10" spans="1:35" x14ac:dyDescent="0.25">
      <c r="A10" t="s">
        <v>34</v>
      </c>
      <c r="C10" s="16"/>
      <c r="D10" s="18">
        <f>+D4/'A&amp;S'!C8</f>
        <v>6.7586595325260486E-3</v>
      </c>
      <c r="E10" s="18">
        <f>+E4/'A&amp;S'!D8</f>
        <v>5.6268936661376424E-3</v>
      </c>
      <c r="F10" s="18">
        <f>+F4/'A&amp;S'!E8</f>
        <v>5.2038161318300087E-3</v>
      </c>
      <c r="G10" s="18">
        <f>+G4/'A&amp;S'!F8</f>
        <v>4.6623442849857942E-3</v>
      </c>
      <c r="H10" s="18">
        <f>+H4/'A&amp;S'!G8</f>
        <v>5.4728546409807356E-3</v>
      </c>
      <c r="I10" s="18">
        <f>+I4/'A&amp;S'!H8</f>
        <v>7.55100559064837E-3</v>
      </c>
      <c r="J10" s="18">
        <f>+J4/'A&amp;S'!I8</f>
        <v>6.7509948834565091E-3</v>
      </c>
      <c r="K10" s="18">
        <f>+K4/'A&amp;S'!J8</f>
        <v>8.2792091927771042E-3</v>
      </c>
      <c r="L10" s="18">
        <f>+L4/'A&amp;S'!K8</f>
        <v>6.8127546003652201E-3</v>
      </c>
      <c r="M10" s="18">
        <f>+M4/'A&amp;S'!L8</f>
        <v>5.606837606837607E-3</v>
      </c>
      <c r="N10" s="18">
        <f>+N4/'A&amp;S'!M8</f>
        <v>5.6738535478272475E-3</v>
      </c>
      <c r="O10" s="18">
        <f>+O4/'A&amp;S'!N8</f>
        <v>5.8323824014200583E-3</v>
      </c>
      <c r="P10" s="18">
        <f>+P4/'A&amp;S'!O8</f>
        <v>5.2443384982121576E-3</v>
      </c>
      <c r="Q10" s="18">
        <f>+Q4/'A&amp;S'!P8</f>
        <v>4.4255726332157169E-3</v>
      </c>
      <c r="R10" s="18">
        <f>+R4/'A&amp;S'!Q8</f>
        <v>3.9377345720790005E-3</v>
      </c>
      <c r="S10" s="18">
        <f>+S4/'A&amp;S'!R8</f>
        <v>5.5074744295830055E-3</v>
      </c>
      <c r="T10" s="18">
        <f>+T4/'A&amp;S'!S8</f>
        <v>5.3877353350687092E-3</v>
      </c>
      <c r="U10" s="18">
        <f>+U4/'A&amp;S'!T8</f>
        <v>5.5089960733751388E-3</v>
      </c>
      <c r="V10" s="18">
        <f>+V4/'A&amp;S'!T8</f>
        <v>5.3331770497567835E-3</v>
      </c>
      <c r="W10" s="18">
        <f>+W4/'A&amp;S'!U8</f>
        <v>7.0991011621915614E-3</v>
      </c>
      <c r="X10" s="18">
        <f>+X4/'A&amp;S'!V8</f>
        <v>9.2938975917699323E-3</v>
      </c>
      <c r="Y10" s="18">
        <f>+Y4/'A&amp;S'!W8</f>
        <v>1.0407479273240431E-2</v>
      </c>
      <c r="Z10" s="18">
        <f>+Z4/'A&amp;S'!X8</f>
        <v>1.4393799594021038E-2</v>
      </c>
      <c r="AA10" s="18">
        <f>+AA4/'A&amp;S'!Y8</f>
        <v>1.4573510501500214E-2</v>
      </c>
      <c r="AB10" s="18">
        <f>+AB4/'A&amp;S'!Z8</f>
        <v>1.718740408814683E-2</v>
      </c>
      <c r="AC10" s="18">
        <f>+AC4/'A&amp;S'!AA8</f>
        <v>2.3312256498690682E-2</v>
      </c>
      <c r="AD10" s="18">
        <f>+AD4/'A&amp;S'!T8</f>
        <v>2.7369161343257342E-2</v>
      </c>
      <c r="AE10" s="18">
        <f>+AE4/'A&amp;S'!U8</f>
        <v>1.7976756168775403E-2</v>
      </c>
      <c r="AF10" s="18">
        <f>+AF4/'A&amp;S'!V8</f>
        <v>2.010755202244564E-2</v>
      </c>
      <c r="AG10" s="18">
        <f>+AG4/'A&amp;S'!W8</f>
        <v>1.3935438348915153E-2</v>
      </c>
      <c r="AH10" s="18">
        <f>+AH4/'A&amp;S'!X8</f>
        <v>1.5808574767792336E-2</v>
      </c>
      <c r="AI10" s="18">
        <f>+AI4/'A&amp;S'!U8</f>
        <v>2.4560599988549838E-2</v>
      </c>
    </row>
    <row r="11" spans="1:35" x14ac:dyDescent="0.25"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x14ac:dyDescent="0.25">
      <c r="A12" t="s"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25">
      <c r="A13" t="s">
        <v>4</v>
      </c>
      <c r="C13" s="4">
        <f t="shared" ref="C13:C19" si="20">+C2/C$8</f>
        <v>0.20820990266610243</v>
      </c>
      <c r="D13" s="4">
        <f t="shared" ref="D13:P13" si="21">+D2/D$8</f>
        <v>0.20431893687707642</v>
      </c>
      <c r="E13" s="4">
        <f t="shared" si="21"/>
        <v>0.20319541171650962</v>
      </c>
      <c r="F13" s="4">
        <f t="shared" si="21"/>
        <v>0.19787685774946923</v>
      </c>
      <c r="G13" s="4">
        <f t="shared" si="21"/>
        <v>0.21506789312308366</v>
      </c>
      <c r="H13" s="4">
        <f t="shared" si="21"/>
        <v>0.21399730820995963</v>
      </c>
      <c r="I13" s="4">
        <f t="shared" si="21"/>
        <v>0.23179091688089118</v>
      </c>
      <c r="J13" s="4">
        <f t="shared" si="21"/>
        <v>0.23727422003284071</v>
      </c>
      <c r="K13" s="4">
        <f t="shared" si="21"/>
        <v>0.22651072124756336</v>
      </c>
      <c r="L13" s="4">
        <f t="shared" si="21"/>
        <v>0.23565891472868217</v>
      </c>
      <c r="M13" s="4">
        <f t="shared" si="21"/>
        <v>0.23210161662817552</v>
      </c>
      <c r="N13" s="4">
        <f t="shared" si="21"/>
        <v>0.24776119402985075</v>
      </c>
      <c r="O13" s="4">
        <f t="shared" si="21"/>
        <v>0.22872140982377204</v>
      </c>
      <c r="P13" s="4">
        <f t="shared" si="21"/>
        <v>0.23501461988304093</v>
      </c>
      <c r="Q13" s="4">
        <f t="shared" ref="Q13:S19" si="22">+Q2/Q$8</f>
        <v>0.24433893352812272</v>
      </c>
      <c r="R13" s="4">
        <f t="shared" si="22"/>
        <v>0.23738656987295825</v>
      </c>
      <c r="S13" s="4">
        <f t="shared" si="22"/>
        <v>0.25085910652920962</v>
      </c>
      <c r="T13" s="4">
        <f t="shared" ref="T13:U19" si="23">+T2/T$8</f>
        <v>0.25099337748344369</v>
      </c>
      <c r="U13" s="4">
        <f t="shared" si="23"/>
        <v>0.2294867603792089</v>
      </c>
      <c r="V13" s="4">
        <f t="shared" ref="V13:AI19" si="24">+V2/V$8</f>
        <v>0.23570247933884297</v>
      </c>
      <c r="W13" s="4">
        <f t="shared" ref="W13:X19" si="25">+W2/W$8</f>
        <v>0.23022959183673469</v>
      </c>
      <c r="X13" s="4">
        <f t="shared" si="25"/>
        <v>0.23527635155542131</v>
      </c>
      <c r="Y13" s="4">
        <f t="shared" ref="Y13:Z13" si="26">+Y2/Y$8</f>
        <v>0.23534338358458962</v>
      </c>
      <c r="Z13" s="4">
        <f t="shared" si="26"/>
        <v>0.23327351961035631</v>
      </c>
      <c r="AA13" s="4">
        <f t="shared" ref="AA13:AB13" si="27">+AA2/AA$8</f>
        <v>0.21684717208182913</v>
      </c>
      <c r="AB13" s="4">
        <f t="shared" si="27"/>
        <v>0.22752253242470874</v>
      </c>
      <c r="AC13" s="4">
        <f t="shared" ref="AC13:AD13" si="28">+AC2/AC$8</f>
        <v>0.17964956723664766</v>
      </c>
      <c r="AD13" s="4">
        <f t="shared" si="28"/>
        <v>0.1853932584269663</v>
      </c>
      <c r="AE13" s="4">
        <f t="shared" ref="AE13:AF13" si="29">+AE2/AE$8</f>
        <v>0.18334946757018394</v>
      </c>
      <c r="AF13" s="4">
        <f t="shared" si="29"/>
        <v>0.21951219512195122</v>
      </c>
      <c r="AG13" s="4">
        <f t="shared" ref="AG13:AH13" si="30">+AG2/AG$8</f>
        <v>0.18282055842077183</v>
      </c>
      <c r="AH13" s="4">
        <f t="shared" si="30"/>
        <v>0.18951048951048952</v>
      </c>
      <c r="AI13" s="4">
        <f t="shared" si="24"/>
        <v>0.18368021143045921</v>
      </c>
    </row>
    <row r="14" spans="1:35" x14ac:dyDescent="0.25">
      <c r="A14" t="s">
        <v>5</v>
      </c>
      <c r="C14" s="4">
        <f t="shared" si="20"/>
        <v>3.808717731696995E-2</v>
      </c>
      <c r="D14" s="4">
        <f t="shared" ref="D14:P14" si="31">+D3/D$8</f>
        <v>4.9418604651162788E-2</v>
      </c>
      <c r="E14" s="4">
        <f t="shared" si="31"/>
        <v>4.9160180253994268E-2</v>
      </c>
      <c r="F14" s="4">
        <f t="shared" si="31"/>
        <v>5.8598726114649682E-2</v>
      </c>
      <c r="G14" s="4">
        <f t="shared" si="31"/>
        <v>4.862023653088042E-2</v>
      </c>
      <c r="H14" s="4">
        <f t="shared" si="31"/>
        <v>4.7554957379991027E-2</v>
      </c>
      <c r="I14" s="4">
        <f t="shared" si="31"/>
        <v>3.8560411311053984E-2</v>
      </c>
      <c r="J14" s="4">
        <f t="shared" si="31"/>
        <v>3.2840722495894911E-2</v>
      </c>
      <c r="K14" s="4">
        <f t="shared" si="31"/>
        <v>3.5477582846003899E-2</v>
      </c>
      <c r="L14" s="4">
        <f t="shared" si="31"/>
        <v>3.1395348837209305E-2</v>
      </c>
      <c r="M14" s="4">
        <f t="shared" si="31"/>
        <v>4.1570438799076209E-2</v>
      </c>
      <c r="N14" s="4">
        <f t="shared" si="31"/>
        <v>3.32089552238806E-2</v>
      </c>
      <c r="O14" s="4">
        <f t="shared" si="31"/>
        <v>2.9246344206974129E-2</v>
      </c>
      <c r="P14" s="4">
        <f t="shared" si="31"/>
        <v>2.7777777777777776E-2</v>
      </c>
      <c r="Q14" s="4">
        <f t="shared" si="22"/>
        <v>2.5200876552227903E-2</v>
      </c>
      <c r="R14" s="4">
        <f t="shared" si="22"/>
        <v>3.4482758620689655E-2</v>
      </c>
      <c r="S14" s="4">
        <f t="shared" si="22"/>
        <v>2.0962199312714775E-2</v>
      </c>
      <c r="T14" s="4">
        <f t="shared" si="23"/>
        <v>2.8145695364238412E-2</v>
      </c>
      <c r="U14" s="4">
        <f t="shared" si="23"/>
        <v>2.3210199411572409E-2</v>
      </c>
      <c r="V14" s="4">
        <f t="shared" si="24"/>
        <v>2.9421487603305783E-2</v>
      </c>
      <c r="W14" s="4">
        <f t="shared" si="25"/>
        <v>3.2844387755102039E-2</v>
      </c>
      <c r="X14" s="4">
        <f t="shared" si="25"/>
        <v>3.2014497130776198E-2</v>
      </c>
      <c r="Y14" s="4">
        <f t="shared" ref="Y14:Z14" si="32">+Y3/Y$8</f>
        <v>3.3780011166945838E-2</v>
      </c>
      <c r="Z14" s="4">
        <f t="shared" si="32"/>
        <v>4.2296846962317357E-2</v>
      </c>
      <c r="AA14" s="4">
        <f t="shared" ref="AA14:AB14" si="33">+AA3/AA$8</f>
        <v>3.1768953068592058E-2</v>
      </c>
      <c r="AB14" s="4">
        <f t="shared" si="33"/>
        <v>3.495273686524511E-2</v>
      </c>
      <c r="AC14" s="4">
        <f t="shared" ref="AC14:AD14" si="34">+AC3/AC$8</f>
        <v>4.0954190415875023E-2</v>
      </c>
      <c r="AD14" s="4">
        <f t="shared" si="34"/>
        <v>5.8186195826645262E-2</v>
      </c>
      <c r="AE14" s="4">
        <f t="shared" ref="AE14:AF14" si="35">+AE3/AE$8</f>
        <v>4.7628267182962244E-2</v>
      </c>
      <c r="AF14" s="4">
        <f t="shared" si="35"/>
        <v>5.5749128919860627E-2</v>
      </c>
      <c r="AG14" s="4">
        <f t="shared" ref="AG14:AH14" si="36">+AG3/AG$8</f>
        <v>6.3844922639160584E-2</v>
      </c>
      <c r="AH14" s="4">
        <f t="shared" si="36"/>
        <v>5.5419580419580422E-2</v>
      </c>
      <c r="AI14" s="4">
        <f t="shared" si="24"/>
        <v>5.9795176742649489E-2</v>
      </c>
    </row>
    <row r="15" spans="1:35" x14ac:dyDescent="0.25">
      <c r="A15" t="s">
        <v>6</v>
      </c>
      <c r="C15" s="4">
        <f t="shared" si="20"/>
        <v>3.4701650444350404E-2</v>
      </c>
      <c r="D15" s="4">
        <f t="shared" ref="D15:P15" si="37">+D4/D$8</f>
        <v>3.9867109634551492E-2</v>
      </c>
      <c r="E15" s="4">
        <f t="shared" si="37"/>
        <v>3.1954117165096274E-2</v>
      </c>
      <c r="F15" s="4">
        <f t="shared" si="37"/>
        <v>3.0573248407643312E-2</v>
      </c>
      <c r="G15" s="4">
        <f t="shared" si="37"/>
        <v>2.803328953131844E-2</v>
      </c>
      <c r="H15" s="4">
        <f t="shared" si="37"/>
        <v>3.3647375504710635E-2</v>
      </c>
      <c r="I15" s="4">
        <f t="shared" si="37"/>
        <v>4.4558697514995714E-2</v>
      </c>
      <c r="J15" s="4">
        <f t="shared" si="37"/>
        <v>3.8998357963875206E-2</v>
      </c>
      <c r="K15" s="4">
        <f t="shared" si="37"/>
        <v>4.5224171539961014E-2</v>
      </c>
      <c r="L15" s="4">
        <f t="shared" si="37"/>
        <v>3.7596899224806204E-2</v>
      </c>
      <c r="M15" s="4">
        <f t="shared" si="37"/>
        <v>3.1562740569668978E-2</v>
      </c>
      <c r="N15" s="4">
        <f t="shared" si="37"/>
        <v>3.1716417910447763E-2</v>
      </c>
      <c r="O15" s="4">
        <f t="shared" si="37"/>
        <v>3.4495688038995123E-2</v>
      </c>
      <c r="P15" s="4">
        <f t="shared" si="37"/>
        <v>3.2163742690058478E-2</v>
      </c>
      <c r="Q15" s="4">
        <f t="shared" si="22"/>
        <v>2.7027027027027029E-2</v>
      </c>
      <c r="R15" s="4">
        <f t="shared" si="22"/>
        <v>2.3230490018148819E-2</v>
      </c>
      <c r="S15" s="4">
        <f t="shared" si="22"/>
        <v>3.127147766323024E-2</v>
      </c>
      <c r="T15" s="4">
        <f t="shared" si="23"/>
        <v>2.9470198675496689E-2</v>
      </c>
      <c r="U15" s="4">
        <f t="shared" si="23"/>
        <v>3.0728996404053611E-2</v>
      </c>
      <c r="V15" s="4">
        <f t="shared" si="24"/>
        <v>3.0082644628099172E-2</v>
      </c>
      <c r="W15" s="4">
        <f t="shared" si="25"/>
        <v>3.9540816326530615E-2</v>
      </c>
      <c r="X15" s="4">
        <f t="shared" si="25"/>
        <v>4.8021745696164297E-2</v>
      </c>
      <c r="Y15" s="4">
        <f t="shared" ref="Y15:Z15" si="38">+Y4/Y$8</f>
        <v>4.9413735343383586E-2</v>
      </c>
      <c r="Z15" s="4">
        <f t="shared" si="38"/>
        <v>5.9984619328377342E-2</v>
      </c>
      <c r="AA15" s="4">
        <f t="shared" ref="AA15:AB15" si="39">+AA4/AA$8</f>
        <v>5.7280385078219011E-2</v>
      </c>
      <c r="AB15" s="4">
        <f t="shared" si="39"/>
        <v>6.1551989448230378E-2</v>
      </c>
      <c r="AC15" s="4">
        <f t="shared" ref="AC15:AD15" si="40">+AC4/AC$8</f>
        <v>7.7052987122651462E-2</v>
      </c>
      <c r="AD15" s="4">
        <f t="shared" si="40"/>
        <v>9.3699839486356337E-2</v>
      </c>
      <c r="AE15" s="4">
        <f t="shared" ref="AE15:AF15" si="41">+AE4/AE$8</f>
        <v>6.0793804453049369E-2</v>
      </c>
      <c r="AF15" s="4">
        <f t="shared" si="41"/>
        <v>6.3084540619842283E-2</v>
      </c>
      <c r="AG15" s="4">
        <f t="shared" ref="AG15:AH15" si="42">+AG4/AG$8</f>
        <v>4.2148319402454205E-2</v>
      </c>
      <c r="AH15" s="4">
        <f t="shared" si="42"/>
        <v>4.4930069930069927E-2</v>
      </c>
      <c r="AI15" s="4">
        <f t="shared" si="24"/>
        <v>7.0862239841427158E-2</v>
      </c>
    </row>
    <row r="16" spans="1:35" x14ac:dyDescent="0.25">
      <c r="A16" t="s">
        <v>7</v>
      </c>
      <c r="C16" s="4">
        <f t="shared" si="20"/>
        <v>0.71900126957257726</v>
      </c>
      <c r="D16" s="4">
        <f t="shared" ref="D16:P16" si="43">+D5/D$8</f>
        <v>0.70639534883720934</v>
      </c>
      <c r="E16" s="4">
        <f t="shared" si="43"/>
        <v>0.71569029086439984</v>
      </c>
      <c r="F16" s="4">
        <f t="shared" si="43"/>
        <v>0.71295116772823774</v>
      </c>
      <c r="G16" s="4">
        <f t="shared" si="43"/>
        <v>0.70827858081471751</v>
      </c>
      <c r="H16" s="4">
        <f t="shared" si="43"/>
        <v>0.70480035890533876</v>
      </c>
      <c r="I16" s="4">
        <f t="shared" si="43"/>
        <v>0.68508997429305918</v>
      </c>
      <c r="J16" s="4">
        <f t="shared" si="43"/>
        <v>0.69088669950738912</v>
      </c>
      <c r="K16" s="4">
        <f t="shared" si="43"/>
        <v>0.69278752436647173</v>
      </c>
      <c r="L16" s="4">
        <f t="shared" si="43"/>
        <v>0.6953488372093023</v>
      </c>
      <c r="M16" s="4">
        <f t="shared" si="43"/>
        <v>0.69476520400307928</v>
      </c>
      <c r="N16" s="4">
        <f t="shared" si="43"/>
        <v>0.68731343283582091</v>
      </c>
      <c r="O16" s="4">
        <f t="shared" si="43"/>
        <v>0.70753655793025871</v>
      </c>
      <c r="P16" s="4">
        <f t="shared" si="43"/>
        <v>0.70504385964912286</v>
      </c>
      <c r="Q16" s="4">
        <f t="shared" si="22"/>
        <v>0.70343316289262237</v>
      </c>
      <c r="R16" s="4">
        <f t="shared" si="22"/>
        <v>0.70490018148820321</v>
      </c>
      <c r="S16" s="4">
        <f t="shared" si="22"/>
        <v>0.69690721649484533</v>
      </c>
      <c r="T16" s="4">
        <f t="shared" si="23"/>
        <v>0.69139072847682115</v>
      </c>
      <c r="U16" s="4">
        <f t="shared" si="23"/>
        <v>0.7165740438051651</v>
      </c>
      <c r="V16" s="4">
        <f t="shared" si="24"/>
        <v>0.70479338842975203</v>
      </c>
      <c r="W16" s="4">
        <f t="shared" si="25"/>
        <v>0.69738520408163263</v>
      </c>
      <c r="X16" s="4">
        <f t="shared" si="25"/>
        <v>0.68468740561763819</v>
      </c>
      <c r="Y16" s="4">
        <f t="shared" ref="Y16:Z16" si="44">+Y5/Y$8</f>
        <v>0.68146286990508098</v>
      </c>
      <c r="Z16" s="4">
        <f t="shared" si="44"/>
        <v>0.66444501409894896</v>
      </c>
      <c r="AA16" s="4">
        <f t="shared" ref="AA16:AB16" si="45">+AA5/AA$8</f>
        <v>0.69410348977135983</v>
      </c>
      <c r="AB16" s="4">
        <f t="shared" si="45"/>
        <v>0.67597274126181583</v>
      </c>
      <c r="AC16" s="4">
        <f t="shared" ref="AC16:AD16" si="46">+AC5/AC$8</f>
        <v>0.70234325522482588</v>
      </c>
      <c r="AD16" s="4">
        <f t="shared" si="46"/>
        <v>0.6627207062600321</v>
      </c>
      <c r="AE16" s="4">
        <f t="shared" ref="AE16:AF16" si="47">+AE5/AE$8</f>
        <v>0.70822846079380442</v>
      </c>
      <c r="AF16" s="4">
        <f t="shared" si="47"/>
        <v>0.66165413533834583</v>
      </c>
      <c r="AG16" s="4">
        <f t="shared" ref="AG16:AH16" si="48">+AG5/AG$8</f>
        <v>0.71118619953761342</v>
      </c>
      <c r="AH16" s="4">
        <f t="shared" si="48"/>
        <v>0.71013986013986019</v>
      </c>
      <c r="AI16" s="4">
        <f t="shared" si="24"/>
        <v>0.6856623719854642</v>
      </c>
    </row>
    <row r="17" spans="1:38" x14ac:dyDescent="0.25">
      <c r="A17" t="s">
        <v>10</v>
      </c>
      <c r="C17" s="4">
        <f t="shared" si="20"/>
        <v>0.24629707998307238</v>
      </c>
      <c r="D17" s="4">
        <f t="shared" ref="D17:P17" si="49">+D6/D$8</f>
        <v>0.25373754152823919</v>
      </c>
      <c r="E17" s="4">
        <f t="shared" si="49"/>
        <v>0.25235559197050389</v>
      </c>
      <c r="F17" s="4">
        <f t="shared" si="49"/>
        <v>0.25647558386411889</v>
      </c>
      <c r="G17" s="4">
        <f t="shared" si="49"/>
        <v>0.2636881296539641</v>
      </c>
      <c r="H17" s="4">
        <f t="shared" si="49"/>
        <v>0.26155226558995065</v>
      </c>
      <c r="I17" s="4">
        <f t="shared" si="49"/>
        <v>0.27035132819194518</v>
      </c>
      <c r="J17" s="4">
        <f t="shared" si="49"/>
        <v>0.27011494252873564</v>
      </c>
      <c r="K17" s="4">
        <f t="shared" si="49"/>
        <v>0.26198830409356727</v>
      </c>
      <c r="L17" s="4">
        <f t="shared" si="49"/>
        <v>0.26705426356589146</v>
      </c>
      <c r="M17" s="4">
        <f t="shared" si="49"/>
        <v>0.27367205542725176</v>
      </c>
      <c r="N17" s="4">
        <f t="shared" si="49"/>
        <v>0.28097014925373132</v>
      </c>
      <c r="O17" s="4">
        <f t="shared" si="49"/>
        <v>0.25796775403074618</v>
      </c>
      <c r="P17" s="4">
        <f t="shared" si="49"/>
        <v>0.26279239766081869</v>
      </c>
      <c r="Q17" s="4">
        <f t="shared" si="22"/>
        <v>0.26953981008035061</v>
      </c>
      <c r="R17" s="4">
        <f t="shared" si="22"/>
        <v>0.27186932849364792</v>
      </c>
      <c r="S17" s="4">
        <f t="shared" si="22"/>
        <v>0.27182130584192438</v>
      </c>
      <c r="T17" s="4">
        <f t="shared" si="23"/>
        <v>0.27913907284768213</v>
      </c>
      <c r="U17" s="4">
        <f t="shared" si="23"/>
        <v>0.25269695979078133</v>
      </c>
      <c r="V17" s="4">
        <f t="shared" si="24"/>
        <v>0.26512396694214874</v>
      </c>
      <c r="W17" s="4">
        <f t="shared" si="25"/>
        <v>0.26307397959183676</v>
      </c>
      <c r="X17" s="4">
        <f t="shared" si="25"/>
        <v>0.26729084868619751</v>
      </c>
      <c r="Y17" s="4">
        <f t="shared" ref="Y17:Z17" si="50">+Y6/Y$8</f>
        <v>0.26912339475153546</v>
      </c>
      <c r="Z17" s="4">
        <f t="shared" si="50"/>
        <v>0.2755703665726737</v>
      </c>
      <c r="AA17" s="4">
        <f t="shared" ref="AA17:AB17" si="51">+AA6/AA$8</f>
        <v>0.24861612515042117</v>
      </c>
      <c r="AB17" s="4">
        <f t="shared" si="51"/>
        <v>0.26247526928995385</v>
      </c>
      <c r="AC17" s="4">
        <f t="shared" ref="AC17:AD17" si="52">+AC6/AC$8</f>
        <v>0.22060375765252269</v>
      </c>
      <c r="AD17" s="4">
        <f t="shared" si="52"/>
        <v>0.24357945425361155</v>
      </c>
      <c r="AE17" s="4">
        <f t="shared" ref="AE17:AF17" si="53">+AE6/AE$8</f>
        <v>0.23097773475314617</v>
      </c>
      <c r="AF17" s="4">
        <f t="shared" si="53"/>
        <v>0.27526132404181186</v>
      </c>
      <c r="AG17" s="4">
        <f t="shared" ref="AG17:AH17" si="54">+AG6/AG$8</f>
        <v>0.24666548105993241</v>
      </c>
      <c r="AH17" s="4">
        <f t="shared" si="54"/>
        <v>0.24493006993006994</v>
      </c>
      <c r="AI17" s="4">
        <f t="shared" si="24"/>
        <v>0.24347538817310868</v>
      </c>
    </row>
    <row r="18" spans="1:38" x14ac:dyDescent="0.25">
      <c r="A18" t="s">
        <v>11</v>
      </c>
      <c r="C18" s="4">
        <f t="shared" si="20"/>
        <v>0.28099873042742279</v>
      </c>
      <c r="D18" s="4">
        <f t="shared" ref="D18:P18" si="55">+D7/D$8</f>
        <v>0.29360465116279072</v>
      </c>
      <c r="E18" s="4">
        <f t="shared" si="55"/>
        <v>0.28430970913560016</v>
      </c>
      <c r="F18" s="4">
        <f t="shared" si="55"/>
        <v>0.2870488322717622</v>
      </c>
      <c r="G18" s="4">
        <f t="shared" si="55"/>
        <v>0.29172141918528255</v>
      </c>
      <c r="H18" s="4">
        <f t="shared" si="55"/>
        <v>0.29519964109466129</v>
      </c>
      <c r="I18" s="4">
        <f t="shared" si="55"/>
        <v>0.31491002570694088</v>
      </c>
      <c r="J18" s="4">
        <f t="shared" si="55"/>
        <v>0.30911330049261082</v>
      </c>
      <c r="K18" s="4">
        <f t="shared" si="55"/>
        <v>0.30721247563352827</v>
      </c>
      <c r="L18" s="4">
        <f t="shared" si="55"/>
        <v>0.30465116279069765</v>
      </c>
      <c r="M18" s="4">
        <f t="shared" si="55"/>
        <v>0.30523479599692072</v>
      </c>
      <c r="N18" s="4">
        <f t="shared" si="55"/>
        <v>0.31268656716417909</v>
      </c>
      <c r="O18" s="4">
        <f t="shared" si="55"/>
        <v>0.29246344206974129</v>
      </c>
      <c r="P18" s="4">
        <f t="shared" si="55"/>
        <v>0.29495614035087719</v>
      </c>
      <c r="Q18" s="4">
        <f t="shared" si="22"/>
        <v>0.29656683710737763</v>
      </c>
      <c r="R18" s="4">
        <f t="shared" si="22"/>
        <v>0.29509981851179673</v>
      </c>
      <c r="S18" s="4">
        <f t="shared" si="22"/>
        <v>0.30309278350515462</v>
      </c>
      <c r="T18" s="4">
        <f t="shared" si="23"/>
        <v>0.3086092715231788</v>
      </c>
      <c r="U18" s="4">
        <f t="shared" si="23"/>
        <v>0.2834259561948349</v>
      </c>
      <c r="V18" s="4">
        <f t="shared" si="24"/>
        <v>0.29520661157024791</v>
      </c>
      <c r="W18" s="4">
        <f t="shared" si="25"/>
        <v>0.30261479591836737</v>
      </c>
      <c r="X18" s="4">
        <f t="shared" si="25"/>
        <v>0.31531259438236181</v>
      </c>
      <c r="Y18" s="4">
        <f t="shared" ref="Y18:Z18" si="56">+Y7/Y$8</f>
        <v>0.31853713009491902</v>
      </c>
      <c r="Z18" s="4">
        <f t="shared" si="56"/>
        <v>0.33555498590105104</v>
      </c>
      <c r="AA18" s="4">
        <f t="shared" ref="AA18:AB18" si="57">+AA7/AA$8</f>
        <v>0.30589651022864017</v>
      </c>
      <c r="AB18" s="4">
        <f t="shared" si="57"/>
        <v>0.32402725873818422</v>
      </c>
      <c r="AC18" s="4">
        <f t="shared" ref="AC18:AD18" si="58">+AC7/AC$8</f>
        <v>0.29765674477517418</v>
      </c>
      <c r="AD18" s="4">
        <f t="shared" si="58"/>
        <v>0.3372792937399679</v>
      </c>
      <c r="AE18" s="4">
        <f t="shared" ref="AE18:AF18" si="59">+AE7/AE$8</f>
        <v>0.29177153920619553</v>
      </c>
      <c r="AF18" s="4">
        <f t="shared" si="59"/>
        <v>0.33834586466165412</v>
      </c>
      <c r="AG18" s="4">
        <f t="shared" ref="AG18:AH18" si="60">+AG7/AG$8</f>
        <v>0.28881380046238664</v>
      </c>
      <c r="AH18" s="4">
        <f t="shared" si="60"/>
        <v>0.28986013986013986</v>
      </c>
      <c r="AI18" s="4">
        <f t="shared" si="24"/>
        <v>0.31433762801453585</v>
      </c>
    </row>
    <row r="19" spans="1:38" x14ac:dyDescent="0.25">
      <c r="A19" t="s">
        <v>12</v>
      </c>
      <c r="C19" s="4">
        <f t="shared" si="20"/>
        <v>1</v>
      </c>
      <c r="D19" s="4">
        <f t="shared" ref="D19:P19" si="61">+D8/D$8</f>
        <v>1</v>
      </c>
      <c r="E19" s="4">
        <f t="shared" si="61"/>
        <v>1</v>
      </c>
      <c r="F19" s="4">
        <f t="shared" si="61"/>
        <v>1</v>
      </c>
      <c r="G19" s="4">
        <f t="shared" si="61"/>
        <v>1</v>
      </c>
      <c r="H19" s="4">
        <f t="shared" si="61"/>
        <v>1</v>
      </c>
      <c r="I19" s="4">
        <f t="shared" si="61"/>
        <v>1</v>
      </c>
      <c r="J19" s="4">
        <f t="shared" si="61"/>
        <v>1</v>
      </c>
      <c r="K19" s="4">
        <f t="shared" si="61"/>
        <v>1</v>
      </c>
      <c r="L19" s="4">
        <f t="shared" si="61"/>
        <v>1</v>
      </c>
      <c r="M19" s="4">
        <f t="shared" si="61"/>
        <v>1</v>
      </c>
      <c r="N19" s="4">
        <f t="shared" si="61"/>
        <v>1</v>
      </c>
      <c r="O19" s="4">
        <f t="shared" si="61"/>
        <v>1</v>
      </c>
      <c r="P19" s="4">
        <f t="shared" si="61"/>
        <v>1</v>
      </c>
      <c r="Q19" s="4">
        <f t="shared" si="22"/>
        <v>1</v>
      </c>
      <c r="R19" s="4">
        <f t="shared" si="22"/>
        <v>1</v>
      </c>
      <c r="S19" s="4">
        <f t="shared" si="22"/>
        <v>1</v>
      </c>
      <c r="T19" s="4">
        <f t="shared" si="23"/>
        <v>1</v>
      </c>
      <c r="U19" s="4">
        <f t="shared" si="23"/>
        <v>1</v>
      </c>
      <c r="V19" s="4">
        <f t="shared" si="24"/>
        <v>1</v>
      </c>
      <c r="W19" s="4">
        <f t="shared" si="25"/>
        <v>1</v>
      </c>
      <c r="X19" s="4">
        <f t="shared" si="25"/>
        <v>1</v>
      </c>
      <c r="Y19" s="4">
        <f t="shared" ref="Y19:Z19" si="62">+Y8/Y$8</f>
        <v>1</v>
      </c>
      <c r="Z19" s="4">
        <f t="shared" si="62"/>
        <v>1</v>
      </c>
      <c r="AA19" s="4">
        <f t="shared" ref="AA19:AB19" si="63">+AA8/AA$8</f>
        <v>1</v>
      </c>
      <c r="AB19" s="4">
        <f t="shared" si="63"/>
        <v>1</v>
      </c>
      <c r="AC19" s="4">
        <f t="shared" ref="AC19:AD19" si="64">+AC8/AC$8</f>
        <v>1</v>
      </c>
      <c r="AD19" s="4">
        <f t="shared" si="64"/>
        <v>1</v>
      </c>
      <c r="AE19" s="4">
        <f t="shared" ref="AE19:AF19" si="65">+AE8/AE$8</f>
        <v>1</v>
      </c>
      <c r="AF19" s="4">
        <f t="shared" si="65"/>
        <v>1</v>
      </c>
      <c r="AG19" s="4">
        <f t="shared" ref="AG19:AH19" si="66">+AG8/AG$8</f>
        <v>1</v>
      </c>
      <c r="AH19" s="4">
        <f t="shared" si="66"/>
        <v>1</v>
      </c>
      <c r="AI19" s="4">
        <f t="shared" si="24"/>
        <v>1</v>
      </c>
    </row>
    <row r="21" spans="1:38" x14ac:dyDescent="0.25">
      <c r="A21" t="s">
        <v>14</v>
      </c>
    </row>
    <row r="22" spans="1:38" x14ac:dyDescent="0.25">
      <c r="A22" t="s">
        <v>4</v>
      </c>
      <c r="C22" s="4">
        <f>+C2/Input!C45</f>
        <v>0.14285714285714285</v>
      </c>
      <c r="D22" s="4">
        <f>+D2/Input!D45</f>
        <v>0.13651498335183129</v>
      </c>
      <c r="E22" s="4">
        <f>+E2/Input!E45</f>
        <v>0.14435389988358557</v>
      </c>
      <c r="F22" s="4">
        <f>+F2/Input!F45</f>
        <v>0.12933666389120177</v>
      </c>
      <c r="G22" s="4">
        <f>+G2/Input!G45</f>
        <v>0.1174079387852702</v>
      </c>
      <c r="H22" s="4">
        <f>+H2/Input!H45</f>
        <v>0.12069838056680161</v>
      </c>
      <c r="I22" s="4">
        <f>+I2/Input!I45</f>
        <v>0.12735404896421845</v>
      </c>
      <c r="J22" s="4">
        <f>+J2/Input!J45</f>
        <v>0.13501518336837187</v>
      </c>
      <c r="K22" s="4">
        <f>+K2/Input!K45</f>
        <v>0.12724485326325011</v>
      </c>
      <c r="L22" s="4">
        <f>+L2/Input!L45</f>
        <v>0.11933267909715407</v>
      </c>
      <c r="M22" s="4">
        <f>+M2/Input!M45</f>
        <v>0.12103572862304296</v>
      </c>
      <c r="N22" s="4">
        <f>+N2/Input!N45</f>
        <v>0.12316824336857726</v>
      </c>
      <c r="O22" s="4">
        <f>+O2/Input!O45</f>
        <v>0.10949560222581224</v>
      </c>
      <c r="P22" s="4">
        <f>+P2/Input!P45</f>
        <v>0.12514597119501752</v>
      </c>
      <c r="Q22" s="4">
        <f>+Q2/Input!Q45</f>
        <v>0.13361294188136608</v>
      </c>
      <c r="R22" s="4">
        <f>+R2/Input!R45</f>
        <v>0.11643225921310307</v>
      </c>
      <c r="S22" s="4">
        <f>+S2/Input!S45</f>
        <v>0.13141314131413143</v>
      </c>
      <c r="T22" s="4">
        <f>+T2/Input!T45</f>
        <v>0.12995028287330704</v>
      </c>
      <c r="U22" s="4">
        <f>+U2/Input!U45</f>
        <v>0.12719695597028446</v>
      </c>
      <c r="V22" s="4">
        <f>+V2/Input!V45</f>
        <v>0.13817829457364342</v>
      </c>
      <c r="W22" s="4">
        <f>+W2/Input!W45</f>
        <v>0.12749426099240685</v>
      </c>
      <c r="X22" s="4">
        <f>+X2/Input!X45</f>
        <v>0.14243920277930153</v>
      </c>
      <c r="Y22" s="4">
        <f>+Y2/Input!Y45</f>
        <v>0.14425051334702257</v>
      </c>
      <c r="Z22" s="4">
        <f>+Z2/Input!Z45</f>
        <v>0.15505196796728574</v>
      </c>
      <c r="AA22" s="4">
        <f>+AA2/Input!AA45</f>
        <v>0.14513530927835053</v>
      </c>
      <c r="AB22" s="4">
        <f>+AB2/Input!AB45</f>
        <v>0.16073924522441374</v>
      </c>
      <c r="AC22" s="4">
        <f>+AC2/Input!AC45</f>
        <v>0.12952815829528158</v>
      </c>
      <c r="AD22" s="4">
        <f>+AD2/Input!AD45</f>
        <v>0.1378898671840024</v>
      </c>
      <c r="AE22" s="4">
        <f>+AE2/Input!AE45</f>
        <v>0.13313651061436807</v>
      </c>
      <c r="AF22" s="4">
        <f>+AF2/Input!AF45</f>
        <v>0.18921909579513121</v>
      </c>
      <c r="AG22" s="4">
        <f>+AG2/Input!AG45</f>
        <v>0.15155535898569955</v>
      </c>
      <c r="AH22" s="4">
        <f>+AH2/Input!AH45</f>
        <v>0.15254714325921756</v>
      </c>
      <c r="AI22" s="4">
        <f>+AI2/Input!AI45</f>
        <v>0.14736284124039226</v>
      </c>
    </row>
    <row r="23" spans="1:38" x14ac:dyDescent="0.25">
      <c r="A23" t="s">
        <v>5</v>
      </c>
      <c r="C23" s="4">
        <f>+C3/Input!C46</f>
        <v>5.1165434906196704E-2</v>
      </c>
      <c r="D23" s="4">
        <f>+D3/Input!D46</f>
        <v>8.1786941580756015E-2</v>
      </c>
      <c r="E23" s="4">
        <f>+E3/Input!E46</f>
        <v>6.8376068376068383E-2</v>
      </c>
      <c r="F23" s="4">
        <f>+F3/Input!F46</f>
        <v>8.0232558139534879E-2</v>
      </c>
      <c r="G23" s="4">
        <f>+G3/Input!G46</f>
        <v>7.7568134171907763E-2</v>
      </c>
      <c r="H23" s="4">
        <f>+H3/Input!H46</f>
        <v>7.2652501713502404E-2</v>
      </c>
      <c r="I23" s="4">
        <f>+I3/Input!I46</f>
        <v>6.0362173038229376E-2</v>
      </c>
      <c r="J23" s="4">
        <f>+J3/Input!J46</f>
        <v>6.0331825037707391E-2</v>
      </c>
      <c r="K23" s="4">
        <f>+K3/Input!K46</f>
        <v>6.3370473537604458E-2</v>
      </c>
      <c r="L23" s="4">
        <f>+L3/Input!L46</f>
        <v>0.06</v>
      </c>
      <c r="M23" s="4">
        <f>+M3/Input!M46</f>
        <v>7.792207792207792E-2</v>
      </c>
      <c r="N23" s="4">
        <f>+N3/Input!N46</f>
        <v>6.202090592334495E-2</v>
      </c>
      <c r="O23" s="4">
        <f>+O3/Input!O46</f>
        <v>5.2917232021709636E-2</v>
      </c>
      <c r="P23" s="4">
        <f>+P3/Input!P46</f>
        <v>5.3035589672016749E-2</v>
      </c>
      <c r="Q23" s="4">
        <f>+Q3/Input!Q46</f>
        <v>5.3036126056879324E-2</v>
      </c>
      <c r="R23" s="4">
        <f>+R3/Input!R46</f>
        <v>7.6551168412570508E-2</v>
      </c>
      <c r="S23" s="4">
        <f>+S3/Input!S46</f>
        <v>4.7031611410948346E-2</v>
      </c>
      <c r="T23" s="4">
        <f>+T3/Input!T46</f>
        <v>6.4491654021244307E-2</v>
      </c>
      <c r="U23" s="4">
        <f>+U3/Input!U46</f>
        <v>5.228276877761414E-2</v>
      </c>
      <c r="V23" s="4">
        <f>+V3/Input!V46</f>
        <v>7.6263924592973431E-2</v>
      </c>
      <c r="W23" s="4">
        <f>+W3/Input!W46</f>
        <v>7.923076923076923E-2</v>
      </c>
      <c r="X23" s="4">
        <f>+X3/Input!X46</f>
        <v>8.8702928870292894E-2</v>
      </c>
      <c r="Y23" s="4">
        <f>+Y3/Input!Y46</f>
        <v>9.3653250773993807E-2</v>
      </c>
      <c r="Z23" s="4">
        <f>+Z3/Input!Z46</f>
        <v>0.12576219512195122</v>
      </c>
      <c r="AA23" s="4">
        <f>+AA3/Input!AA46</f>
        <v>0.11796246648793565</v>
      </c>
      <c r="AB23" s="4">
        <f>+AB3/Input!AB46</f>
        <v>0.13216957605985039</v>
      </c>
      <c r="AC23" s="4">
        <f>+AC3/Input!AC46</f>
        <v>0.13472222222222222</v>
      </c>
      <c r="AD23" s="4">
        <f>+AD3/Input!AD46</f>
        <v>0.17879161528976573</v>
      </c>
      <c r="AE23" s="4">
        <f>+AE3/Input!AE46</f>
        <v>0.15819935691318329</v>
      </c>
      <c r="AF23" s="4">
        <f>+AF3/Input!AF46</f>
        <v>0.21575585521646559</v>
      </c>
      <c r="AG23" s="4">
        <f>+AG3/Input!AG46</f>
        <v>0.23191214470284238</v>
      </c>
      <c r="AH23" s="4">
        <f>+AH3/Input!AH46</f>
        <v>0.22355430183356842</v>
      </c>
      <c r="AI23" s="4">
        <f>+AI3/Input!AI46</f>
        <v>0.23847167325428195</v>
      </c>
      <c r="AL23" s="17"/>
    </row>
    <row r="24" spans="1:38" x14ac:dyDescent="0.25">
      <c r="A24" t="s">
        <v>6</v>
      </c>
      <c r="C24" s="4">
        <f>+C4/Input!C47</f>
        <v>0.10775295663600526</v>
      </c>
      <c r="D24" s="4">
        <f>+D4/Input!D47</f>
        <v>0.11136890951276102</v>
      </c>
      <c r="E24" s="4">
        <f>+E4/Input!E47</f>
        <v>0.10803324099722991</v>
      </c>
      <c r="F24" s="4">
        <f>+F4/Input!F47</f>
        <v>9.3023255813953487E-2</v>
      </c>
      <c r="G24" s="4">
        <f>+G4/Input!G47</f>
        <v>9.3158660844250368E-2</v>
      </c>
      <c r="H24" s="4">
        <f>+H4/Input!H47</f>
        <v>9.1463414634146339E-2</v>
      </c>
      <c r="I24" s="4">
        <f>+I4/Input!I47</f>
        <v>0.12366230677764566</v>
      </c>
      <c r="J24" s="4">
        <f>+J4/Input!J47</f>
        <v>0.10795454545454546</v>
      </c>
      <c r="K24" s="4">
        <f>+K4/Input!K47</f>
        <v>0.13535589264877479</v>
      </c>
      <c r="L24" s="4">
        <f>+L4/Input!L47</f>
        <v>0.10363247863247864</v>
      </c>
      <c r="M24" s="4">
        <f>+M4/Input!M47</f>
        <v>0.10123456790123457</v>
      </c>
      <c r="N24" s="4">
        <f>+N4/Input!N47</f>
        <v>9.0909090909090912E-2</v>
      </c>
      <c r="O24" s="4">
        <f>+O4/Input!O47</f>
        <v>0.1108433734939759</v>
      </c>
      <c r="P24" s="4">
        <f>+P4/Input!P47</f>
        <v>0.10589651022864019</v>
      </c>
      <c r="Q24" s="4">
        <f>+Q4/Input!Q47</f>
        <v>8.7781731909845784E-2</v>
      </c>
      <c r="R24" s="4">
        <f>+R4/Input!R47</f>
        <v>7.7575757575757576E-2</v>
      </c>
      <c r="S24" s="4">
        <f>+S4/Input!S47</f>
        <v>0.11757105943152454</v>
      </c>
      <c r="T24" s="4">
        <f>+T4/Input!T47</f>
        <v>0.11337579617834395</v>
      </c>
      <c r="U24" s="4">
        <f>+U4/Input!U47</f>
        <v>0.1172069825436409</v>
      </c>
      <c r="V24" s="4">
        <f>+V4/Input!V47</f>
        <v>0.11097560975609756</v>
      </c>
      <c r="W24" s="4">
        <f>+W4/Input!W47</f>
        <v>0.14709371293001186</v>
      </c>
      <c r="X24" s="4">
        <f>+X4/Input!X47</f>
        <v>0.18816568047337279</v>
      </c>
      <c r="Y24" s="4">
        <f>+Y4/Input!Y47</f>
        <v>0.22605363984674329</v>
      </c>
      <c r="Z24" s="4">
        <f>+Z4/Input!Z47</f>
        <v>0.2674285714285714</v>
      </c>
      <c r="AA24" s="4">
        <f>+AA4/Input!AA47</f>
        <v>0.25427350427350426</v>
      </c>
      <c r="AB24" s="4">
        <f>+AB4/Input!AB47</f>
        <v>0.21212121212121213</v>
      </c>
      <c r="AC24" s="4">
        <f>+AC4/Input!AC47</f>
        <v>0.25686136523574948</v>
      </c>
      <c r="AD24" s="4">
        <f>+AD4/Input!AD47</f>
        <v>0.24893390191897655</v>
      </c>
      <c r="AE24" s="4">
        <f>+AE4/Input!AE47</f>
        <v>0.20192926045016077</v>
      </c>
      <c r="AF24" s="4">
        <f>+AF4/Input!AF47</f>
        <v>0.19413092550790068</v>
      </c>
      <c r="AG24" s="4">
        <f>+AG4/Input!AG47</f>
        <v>0.12559618441971382</v>
      </c>
      <c r="AH24" s="4">
        <f>+AH4/Input!AH47</f>
        <v>0.13420365535248041</v>
      </c>
      <c r="AI24" s="4">
        <f>+AI4/Input!AI47</f>
        <v>0.17972350230414746</v>
      </c>
      <c r="AL24" s="17"/>
    </row>
    <row r="25" spans="1:38" x14ac:dyDescent="0.25">
      <c r="A25" t="s">
        <v>7</v>
      </c>
      <c r="C25" s="4">
        <f>+C5/Input!C48</f>
        <v>0.11726946438431805</v>
      </c>
      <c r="D25" s="4">
        <f>+D5/Input!D48</f>
        <v>0.12060408394781623</v>
      </c>
      <c r="E25" s="4">
        <f>+E5/Input!E48</f>
        <v>0.12407670454545454</v>
      </c>
      <c r="F25" s="4">
        <f>+F5/Input!F48</f>
        <v>0.12317511554544788</v>
      </c>
      <c r="G25" s="4">
        <f>+G5/Input!G48</f>
        <v>0.12137817144572886</v>
      </c>
      <c r="H25" s="4">
        <f>+H5/Input!H48</f>
        <v>0.11556569074591731</v>
      </c>
      <c r="I25" s="4">
        <f>+I5/Input!I48</f>
        <v>0.11545959997111704</v>
      </c>
      <c r="J25" s="4">
        <f>+J5/Input!J48</f>
        <v>0.11945489388884946</v>
      </c>
      <c r="K25" s="4">
        <f>+K5/Input!K48</f>
        <v>0.1238845510317903</v>
      </c>
      <c r="L25" s="4">
        <f>+L5/Input!L48</f>
        <v>0.12543700181792755</v>
      </c>
      <c r="M25" s="4">
        <f>+M5/Input!M48</f>
        <v>0.11996543931942044</v>
      </c>
      <c r="N25" s="4">
        <f>+N5/Input!N48</f>
        <v>0.11737717453641751</v>
      </c>
      <c r="O25" s="4">
        <f>+O5/Input!O48</f>
        <v>0.11323132313231322</v>
      </c>
      <c r="P25" s="4">
        <f>+P5/Input!P48</f>
        <v>0.11145135197596487</v>
      </c>
      <c r="Q25" s="4">
        <f>+Q5/Input!Q48</f>
        <v>0.11281630740393626</v>
      </c>
      <c r="R25" s="4">
        <f>+R5/Input!R48</f>
        <v>0.11558835783584311</v>
      </c>
      <c r="S25" s="4">
        <f>+S5/Input!S48</f>
        <v>0.1203775152846204</v>
      </c>
      <c r="T25" s="4">
        <f>+T5/Input!T48</f>
        <v>0.12179188054129725</v>
      </c>
      <c r="U25" s="4">
        <f>+U5/Input!U48</f>
        <v>0.12363923515144679</v>
      </c>
      <c r="V25" s="4">
        <f>+V5/Input!V48</f>
        <v>0.12073163825811201</v>
      </c>
      <c r="W25" s="4">
        <f>+W5/Input!W48</f>
        <v>0.12901893693587399</v>
      </c>
      <c r="X25" s="4">
        <f>+X5/Input!X48</f>
        <v>0.13588683090571241</v>
      </c>
      <c r="Y25" s="4">
        <f>+Y5/Input!Y48</f>
        <v>0.14793939393939393</v>
      </c>
      <c r="Z25" s="4">
        <f>+Z5/Input!Z48</f>
        <v>0.15463548502565327</v>
      </c>
      <c r="AA25" s="4">
        <f>+AA5/Input!AA48</f>
        <v>0.18011491381463901</v>
      </c>
      <c r="AB25" s="4">
        <f>+AB5/Input!AB48</f>
        <v>0.17600595272165304</v>
      </c>
      <c r="AC25" s="4">
        <f>+AC5/Input!AC48</f>
        <v>0.18246133596577821</v>
      </c>
      <c r="AD25" s="4">
        <f>+AD5/Input!AD48</f>
        <v>0.17799213234897882</v>
      </c>
      <c r="AE25" s="4">
        <f>+AE5/Input!AE48</f>
        <v>0.188546982114324</v>
      </c>
      <c r="AF25" s="4">
        <f>+AF5/Input!AF48</f>
        <v>0.18530121719480253</v>
      </c>
      <c r="AG25" s="4">
        <f>+AG5/Input!AG48</f>
        <v>0.20727725081635825</v>
      </c>
      <c r="AH25" s="4">
        <f>+AH5/Input!AH48</f>
        <v>0.21218136230672796</v>
      </c>
      <c r="AI25" s="4">
        <f>+AI5/Input!AI48</f>
        <v>0.21556917324470296</v>
      </c>
      <c r="AL25" s="17"/>
    </row>
    <row r="26" spans="1:38" x14ac:dyDescent="0.25">
      <c r="A26" t="s">
        <v>10</v>
      </c>
      <c r="C26" s="4">
        <f>+C6/Input!C49</f>
        <v>0.11185854314818373</v>
      </c>
      <c r="D26" s="4">
        <f>+D6/Input!D49</f>
        <v>0.12077485669104567</v>
      </c>
      <c r="E26" s="4">
        <f>+E6/Input!E49</f>
        <v>0.11866692352147948</v>
      </c>
      <c r="F26" s="4">
        <f>+F6/Input!F49</f>
        <v>0.11346984783017096</v>
      </c>
      <c r="G26" s="4">
        <f>+G6/Input!G49</f>
        <v>0.10725102440762516</v>
      </c>
      <c r="H26" s="4">
        <f>+H6/Input!H49</f>
        <v>0.10774348549251525</v>
      </c>
      <c r="I26" s="4">
        <f>+I6/Input!I49</f>
        <v>0.10994946854852762</v>
      </c>
      <c r="J26" s="4">
        <f>+J6/Input!J49</f>
        <v>0.11735330836454431</v>
      </c>
      <c r="K26" s="4">
        <f>+K6/Input!K49</f>
        <v>0.11196267910696435</v>
      </c>
      <c r="L26" s="4">
        <f>+L6/Input!L49</f>
        <v>0.10690457719162141</v>
      </c>
      <c r="M26" s="4">
        <f>+M6/Input!M49</f>
        <v>0.11165201005025126</v>
      </c>
      <c r="N26" s="4">
        <f>+N6/Input!N49</f>
        <v>0.1103135071784354</v>
      </c>
      <c r="O26" s="4">
        <f>+O6/Input!O49</f>
        <v>9.7657913413768629E-2</v>
      </c>
      <c r="P26" s="4">
        <f>+P6/Input!P49</f>
        <v>0.10942017957692893</v>
      </c>
      <c r="Q26" s="4">
        <f>+Q6/Input!Q49</f>
        <v>0.11699429296131895</v>
      </c>
      <c r="R26" s="4">
        <f>+R6/Input!R49</f>
        <v>0.10921551472732575</v>
      </c>
      <c r="S26" s="4">
        <f>+S6/Input!S49</f>
        <v>0.11544074722708698</v>
      </c>
      <c r="T26" s="4">
        <f>+T6/Input!T49</f>
        <v>0.11788561040413928</v>
      </c>
      <c r="U26" s="4">
        <f>+U6/Input!U49</f>
        <v>0.11240366438854152</v>
      </c>
      <c r="V26" s="4">
        <f>+V6/Input!V49</f>
        <v>0.12675833728465308</v>
      </c>
      <c r="W26" s="4">
        <f>+W6/Input!W49</f>
        <v>0.11848341232227488</v>
      </c>
      <c r="X26" s="4">
        <f>+X6/Input!X49</f>
        <v>0.13280312124849941</v>
      </c>
      <c r="Y26" s="4">
        <f>+Y6/Input!Y49</f>
        <v>0.13508968609865471</v>
      </c>
      <c r="Z26" s="4">
        <f>+Z6/Input!Z49</f>
        <v>0.1497005988023952</v>
      </c>
      <c r="AA26" s="4">
        <f>+AA6/Input!AA49</f>
        <v>0.14098539647877711</v>
      </c>
      <c r="AB26" s="4">
        <f>+AB6/Input!AB49</f>
        <v>0.156241821512693</v>
      </c>
      <c r="AC26" s="4">
        <f>+AC6/Input!AC49</f>
        <v>0.13046192259675407</v>
      </c>
      <c r="AD26" s="4">
        <f>+AD6/Input!AD49</f>
        <v>0.14586086747566984</v>
      </c>
      <c r="AE26" s="4">
        <f>+AE6/Input!AE49</f>
        <v>0.13763267189663128</v>
      </c>
      <c r="AF26" s="4">
        <f>+AF6/Input!AF49</f>
        <v>0.1940530058177117</v>
      </c>
      <c r="AG26" s="4">
        <f>+AG6/Input!AG49</f>
        <v>0.16648661625255071</v>
      </c>
      <c r="AH26" s="4">
        <f>+AH6/Input!AH49</f>
        <v>0.16435945565462223</v>
      </c>
      <c r="AI26" s="4">
        <f>+AI6/Input!AI49</f>
        <v>0.16262135922330098</v>
      </c>
      <c r="AL26" s="17"/>
    </row>
    <row r="27" spans="1:38" x14ac:dyDescent="0.25">
      <c r="A27" t="s">
        <v>11</v>
      </c>
      <c r="C27" s="4">
        <f>+C7/Input!C50</f>
        <v>0.11133467471495641</v>
      </c>
      <c r="D27" s="4">
        <f>+D7/Input!D50</f>
        <v>0.11940550582671847</v>
      </c>
      <c r="E27" s="4">
        <f>+E7/Input!E50</f>
        <v>0.11736851006257398</v>
      </c>
      <c r="F27" s="4">
        <f>+F7/Input!F50</f>
        <v>0.11087420042643924</v>
      </c>
      <c r="G27" s="4">
        <f>+G7/Input!G50</f>
        <v>0.10571428571428572</v>
      </c>
      <c r="H27" s="4">
        <f>+H7/Input!H50</f>
        <v>0.10560102712245226</v>
      </c>
      <c r="I27" s="4">
        <f>+I7/Input!I50</f>
        <v>0.11170212765957446</v>
      </c>
      <c r="J27" s="4">
        <f>+J7/Input!J50</f>
        <v>0.11607831046708803</v>
      </c>
      <c r="K27" s="4">
        <f>+K7/Input!K50</f>
        <v>0.11488555182971279</v>
      </c>
      <c r="L27" s="4">
        <f>+L7/Input!L50</f>
        <v>0.10648963555073838</v>
      </c>
      <c r="M27" s="4">
        <f>+M7/Input!M50</f>
        <v>0.11047645583728058</v>
      </c>
      <c r="N27" s="4">
        <f>+N7/Input!N50</f>
        <v>0.10797577631748485</v>
      </c>
      <c r="O27" s="4">
        <f>+O7/Input!O50</f>
        <v>9.9047619047619051E-2</v>
      </c>
      <c r="P27" s="4">
        <f>+P7/Input!P50</f>
        <v>0.10902458794920292</v>
      </c>
      <c r="Q27" s="4">
        <f>+Q7/Input!Q50</f>
        <v>0.11355055237029786</v>
      </c>
      <c r="R27" s="4">
        <f>+R7/Input!R50</f>
        <v>0.10581803982819211</v>
      </c>
      <c r="S27" s="4">
        <f>+S7/Input!S50</f>
        <v>0.11565696302124312</v>
      </c>
      <c r="T27" s="4">
        <f>+T7/Input!T50</f>
        <v>0.11743951612903226</v>
      </c>
      <c r="U27" s="4">
        <f>+U7/Input!U50</f>
        <v>0.11290532621435083</v>
      </c>
      <c r="V27" s="4">
        <f>+V7/Input!V50</f>
        <v>0.12494753043234924</v>
      </c>
      <c r="W27" s="4">
        <f>+W7/Input!W50</f>
        <v>0.12157314885985139</v>
      </c>
      <c r="X27" s="4">
        <f>+X7/Input!X50</f>
        <v>0.13903316020775069</v>
      </c>
      <c r="Y27" s="4">
        <f>+Y7/Input!Y50</f>
        <v>0.14408384897082965</v>
      </c>
      <c r="Z27" s="4">
        <f>+Z7/Input!Z50</f>
        <v>0.16248758689175768</v>
      </c>
      <c r="AA27" s="4">
        <f>+AA7/Input!AA50</f>
        <v>0.15381822582597118</v>
      </c>
      <c r="AB27" s="4">
        <f>+AB7/Input!AB50</f>
        <v>0.16447221602320911</v>
      </c>
      <c r="AC27" s="4">
        <f>+AC7/Input!AC50</f>
        <v>0.14950694518078678</v>
      </c>
      <c r="AD27" s="4">
        <f>+AD7/Input!AD50</f>
        <v>0.16482008040003923</v>
      </c>
      <c r="AE27" s="4">
        <f>+AE7/Input!AE50</f>
        <v>0.14741269686002151</v>
      </c>
      <c r="AF27" s="4">
        <f>+AF7/Input!AF50</f>
        <v>0.19406752918901862</v>
      </c>
      <c r="AG27" s="4">
        <f>+AG7/Input!AG50</f>
        <v>0.15893521237032687</v>
      </c>
      <c r="AH27" s="4">
        <f>+AH7/Input!AH50</f>
        <v>0.15882747389596705</v>
      </c>
      <c r="AI27" s="4">
        <f>+AI7/Input!AI50</f>
        <v>0.16618635926993275</v>
      </c>
      <c r="AL27" s="17"/>
    </row>
    <row r="28" spans="1:38" x14ac:dyDescent="0.25">
      <c r="A28" t="s">
        <v>12</v>
      </c>
      <c r="C28" s="4">
        <f>+C8/Input!C51</f>
        <v>0.11553882260903579</v>
      </c>
      <c r="D28" s="4">
        <f>+D8/Input!D51</f>
        <v>0.12024968789013733</v>
      </c>
      <c r="E28" s="4">
        <f>+E8/Input!E51</f>
        <v>0.12209273245635972</v>
      </c>
      <c r="F28" s="4">
        <f>+F8/Input!F51</f>
        <v>0.11937347931873479</v>
      </c>
      <c r="G28" s="4">
        <f>+G8/Input!G51</f>
        <v>0.11634899602487005</v>
      </c>
      <c r="H28" s="4">
        <f>+H8/Input!H51</f>
        <v>0.11243379571248424</v>
      </c>
      <c r="I28" s="4">
        <f>+I8/Input!I51</f>
        <v>0.11424935141220814</v>
      </c>
      <c r="J28" s="4">
        <f>+J8/Input!J51</f>
        <v>0.11839035769828928</v>
      </c>
      <c r="K28" s="4">
        <f>+K8/Input!K51</f>
        <v>0.12097344715370466</v>
      </c>
      <c r="L28" s="4">
        <f>+L8/Input!L51</f>
        <v>0.11898722501498871</v>
      </c>
      <c r="M28" s="4">
        <f>+M8/Input!M51</f>
        <v>0.11690064794816414</v>
      </c>
      <c r="N28" s="4">
        <f>+N8/Input!N51</f>
        <v>0.11426622324550183</v>
      </c>
      <c r="O28" s="4">
        <f>+O8/Input!O51</f>
        <v>0.10867970660146699</v>
      </c>
      <c r="P28" s="4">
        <f>+P8/Input!P51</f>
        <v>0.11072440307567787</v>
      </c>
      <c r="Q28" s="4">
        <f>+Q8/Input!Q51</f>
        <v>0.11303306774553111</v>
      </c>
      <c r="R28" s="4">
        <f>+R8/Input!R51</f>
        <v>0.11252246364973044</v>
      </c>
      <c r="S28" s="4">
        <f>+S8/Input!S51</f>
        <v>0.11890655007559352</v>
      </c>
      <c r="T28" s="4">
        <f>+T8/Input!T51</f>
        <v>0.12041467304625199</v>
      </c>
      <c r="U28" s="4">
        <f>+U8/Input!U51</f>
        <v>0.12039515113350126</v>
      </c>
      <c r="V28" s="4">
        <f>+V8/Input!V51</f>
        <v>0.12194630331371442</v>
      </c>
      <c r="W28" s="4">
        <f>+W8/Input!W51</f>
        <v>0.12667124449650605</v>
      </c>
      <c r="X28" s="4">
        <f>+X8/Input!X51</f>
        <v>0.13686342592592593</v>
      </c>
      <c r="Y28" s="4">
        <f>+Y8/Input!Y51</f>
        <v>0.14668905360579876</v>
      </c>
      <c r="Z28" s="4">
        <f>+Z8/Input!Z51</f>
        <v>0.15718430171649608</v>
      </c>
      <c r="AA28" s="4">
        <f>+AA8/Input!AA51</f>
        <v>0.17116374871266735</v>
      </c>
      <c r="AB28" s="4">
        <f>+AB8/Input!AB51</f>
        <v>0.17209548670222827</v>
      </c>
      <c r="AC28" s="4">
        <f>+AC8/Input!AC51</f>
        <v>0.17122718236038315</v>
      </c>
      <c r="AD28" s="4">
        <f>+AD8/Input!AD51</f>
        <v>0.1733203505355404</v>
      </c>
      <c r="AE28" s="4">
        <f>+AE8/Input!AE51</f>
        <v>0.17435187685660275</v>
      </c>
      <c r="AF28" s="4">
        <f>+AF8/Input!AF51</f>
        <v>0.18817723790461729</v>
      </c>
      <c r="AG28" s="4">
        <f>+AG8/Input!AG51</f>
        <v>0.19053912100572667</v>
      </c>
      <c r="AH28" s="4">
        <f>+AH8/Input!AH51</f>
        <v>0.19335429131595849</v>
      </c>
      <c r="AI28" s="4">
        <f>+AI8/Input!AI51</f>
        <v>0.19715374344611977</v>
      </c>
      <c r="AL28" s="17"/>
    </row>
  </sheetData>
  <phoneticPr fontId="4" type="noConversion"/>
  <pageMargins left="0.75" right="0.75" top="1" bottom="1" header="0.5" footer="0.5"/>
  <pageSetup scale="60" orientation="landscape" r:id="rId1"/>
  <headerFooter alignWithMargins="0">
    <oddHeader>&amp;LCU-Boulder undergraduate colleges&amp;C&amp;A&amp;RFall headcount by type over time</oddHeader>
    <oddFooter>&amp;LPBA:L:\ir\reports\time\enttype&amp;C&amp;A  
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K28"/>
  <sheetViews>
    <sheetView workbookViewId="0">
      <pane xSplit="1" ySplit="1" topLeftCell="B2" activePane="bottomRight" state="frozen"/>
      <selection activeCell="U2" sqref="U2"/>
      <selection pane="topRight" activeCell="U2" sqref="U2"/>
      <selection pane="bottomLeft" activeCell="U2" sqref="U2"/>
      <selection pane="bottomRight"/>
    </sheetView>
  </sheetViews>
  <sheetFormatPr defaultRowHeight="13.2" x14ac:dyDescent="0.25"/>
  <cols>
    <col min="1" max="1" width="15.88671875" customWidth="1"/>
    <col min="2" max="2" width="7.44140625" customWidth="1"/>
    <col min="3" max="35" width="7.33203125" customWidth="1"/>
    <col min="37" max="37" width="9.109375" style="11"/>
  </cols>
  <sheetData>
    <row r="1" spans="1:35" x14ac:dyDescent="0.25">
      <c r="A1" s="9" t="s">
        <v>9</v>
      </c>
      <c r="B1" s="9" t="s">
        <v>8</v>
      </c>
      <c r="C1" s="10">
        <f>Input!C4</f>
        <v>1991</v>
      </c>
      <c r="D1" s="10">
        <f>Input!D4</f>
        <v>1992</v>
      </c>
      <c r="E1" s="10">
        <f>Input!E4</f>
        <v>1993</v>
      </c>
      <c r="F1" s="10">
        <f>Input!F4</f>
        <v>1994</v>
      </c>
      <c r="G1" s="10">
        <f>Input!G4</f>
        <v>1995</v>
      </c>
      <c r="H1" s="10">
        <f>Input!H4</f>
        <v>1996</v>
      </c>
      <c r="I1" s="10">
        <f>Input!I4</f>
        <v>1997</v>
      </c>
      <c r="J1" s="10">
        <f>Input!J4</f>
        <v>1998</v>
      </c>
      <c r="K1" s="10">
        <f>Input!K4</f>
        <v>1999</v>
      </c>
      <c r="L1" s="10">
        <f>Input!L4</f>
        <v>2000</v>
      </c>
      <c r="M1" s="10">
        <f>Input!M4</f>
        <v>2001</v>
      </c>
      <c r="N1" s="10">
        <f>Input!N4</f>
        <v>2002</v>
      </c>
      <c r="O1" s="10">
        <f>Input!O4</f>
        <v>2003</v>
      </c>
      <c r="P1" s="10">
        <f>Input!P4</f>
        <v>2004</v>
      </c>
      <c r="Q1" s="10">
        <f>Input!Q4</f>
        <v>2005</v>
      </c>
      <c r="R1" s="10">
        <f>Input!R4</f>
        <v>2006</v>
      </c>
      <c r="S1" s="10">
        <f>Input!S4</f>
        <v>2007</v>
      </c>
      <c r="T1" s="10">
        <f>Input!T4</f>
        <v>2008</v>
      </c>
      <c r="U1" s="10">
        <f>Input!U4</f>
        <v>2009</v>
      </c>
      <c r="V1" s="10">
        <f>Input!V4</f>
        <v>2010</v>
      </c>
      <c r="W1" s="10">
        <f>Input!W4</f>
        <v>2011</v>
      </c>
      <c r="X1" s="10">
        <f>Input!X4</f>
        <v>2012</v>
      </c>
      <c r="Y1" s="10">
        <f>Input!Y4</f>
        <v>2013</v>
      </c>
      <c r="Z1" s="10">
        <f>Input!Z4</f>
        <v>2014</v>
      </c>
      <c r="AA1" s="10">
        <f>Input!AA4</f>
        <v>2015</v>
      </c>
      <c r="AB1" s="10">
        <f>Input!AB4</f>
        <v>2016</v>
      </c>
      <c r="AC1" s="10">
        <f>Input!AC4</f>
        <v>2017</v>
      </c>
      <c r="AD1" s="10">
        <f>Input!AD4</f>
        <v>2018</v>
      </c>
      <c r="AE1" s="10">
        <f>Input!AE4</f>
        <v>2019</v>
      </c>
      <c r="AF1" s="10">
        <f>Input!AF4</f>
        <v>2020</v>
      </c>
      <c r="AG1" s="10">
        <f>Input!AG4</f>
        <v>2021</v>
      </c>
      <c r="AH1" s="10">
        <f>Input!AH4</f>
        <v>2022</v>
      </c>
      <c r="AI1" s="10">
        <f>Input!AI4</f>
        <v>2023</v>
      </c>
    </row>
    <row r="2" spans="1:35" x14ac:dyDescent="0.25">
      <c r="A2" t="s">
        <v>4</v>
      </c>
      <c r="B2" s="3" t="s">
        <v>58</v>
      </c>
      <c r="C2" s="3">
        <f>+Input!C30</f>
        <v>75</v>
      </c>
      <c r="D2" s="3">
        <f>+Input!D30</f>
        <v>69</v>
      </c>
      <c r="E2" s="3">
        <f>+Input!E30</f>
        <v>75</v>
      </c>
      <c r="F2" s="3">
        <f>+Input!F30</f>
        <v>97</v>
      </c>
      <c r="G2" s="3">
        <f>+Input!G30</f>
        <v>102</v>
      </c>
      <c r="H2" s="3">
        <f>+Input!H30</f>
        <v>100</v>
      </c>
      <c r="I2" s="3">
        <f>+Input!I30</f>
        <v>99</v>
      </c>
      <c r="J2" s="3">
        <f>+Input!J30</f>
        <v>107</v>
      </c>
      <c r="K2" s="3">
        <f>+Input!K30</f>
        <v>134</v>
      </c>
      <c r="L2" s="3">
        <f>+Input!L30</f>
        <v>147</v>
      </c>
      <c r="M2" s="3">
        <f>+Input!M30</f>
        <v>153</v>
      </c>
      <c r="N2" s="3">
        <f>+Input!N30</f>
        <v>174</v>
      </c>
      <c r="O2" s="3">
        <f>+Input!O30</f>
        <v>177</v>
      </c>
      <c r="P2" s="3">
        <f>+Input!P30</f>
        <v>187</v>
      </c>
      <c r="Q2" s="3">
        <f>+Input!Q30</f>
        <v>154</v>
      </c>
      <c r="R2" s="3">
        <f>+Input!R30</f>
        <v>162</v>
      </c>
      <c r="S2" s="3">
        <f>+Input!S30</f>
        <v>169</v>
      </c>
      <c r="T2" s="3">
        <f>+Input!T30</f>
        <v>159</v>
      </c>
      <c r="U2" s="3">
        <f>+Input!U30</f>
        <v>132</v>
      </c>
      <c r="V2" s="3">
        <f>+Input!V30</f>
        <v>128</v>
      </c>
      <c r="W2" s="3">
        <f>+Input!W30</f>
        <v>131</v>
      </c>
      <c r="X2" s="3">
        <f>+Input!X30</f>
        <v>111</v>
      </c>
      <c r="Y2" s="3">
        <f>+Input!Y30</f>
        <v>82</v>
      </c>
      <c r="Z2" s="3">
        <f>+Input!Z30</f>
        <v>79</v>
      </c>
      <c r="AA2" s="3">
        <f>+Input!AA30</f>
        <v>101</v>
      </c>
      <c r="AB2" s="3">
        <f>+Input!AB30</f>
        <v>105</v>
      </c>
      <c r="AC2" s="3">
        <f>+Input!AC30</f>
        <v>129</v>
      </c>
      <c r="AD2" s="3">
        <f>+Input!AD30</f>
        <v>114</v>
      </c>
      <c r="AE2" s="3">
        <f>+Input!AE30</f>
        <v>96</v>
      </c>
      <c r="AF2" s="3">
        <f>+Input!AF30</f>
        <v>108</v>
      </c>
      <c r="AG2" s="3">
        <f>+Input!AG30</f>
        <v>136</v>
      </c>
      <c r="AH2" s="3">
        <f>+Input!AH30</f>
        <v>113</v>
      </c>
      <c r="AI2" s="3">
        <f>+Input!AI30</f>
        <v>158</v>
      </c>
    </row>
    <row r="3" spans="1:35" x14ac:dyDescent="0.25">
      <c r="A3" t="s">
        <v>5</v>
      </c>
      <c r="B3" s="3" t="s">
        <v>58</v>
      </c>
      <c r="C3" s="3">
        <f>+Input!C31</f>
        <v>35</v>
      </c>
      <c r="D3" s="3">
        <f>+Input!D31</f>
        <v>37</v>
      </c>
      <c r="E3" s="3">
        <f>+Input!E31</f>
        <v>50</v>
      </c>
      <c r="F3" s="3">
        <f>+Input!F31</f>
        <v>42</v>
      </c>
      <c r="G3" s="3">
        <f>+Input!G31</f>
        <v>26</v>
      </c>
      <c r="H3" s="3">
        <f>+Input!H31</f>
        <v>29</v>
      </c>
      <c r="I3" s="3">
        <f>+Input!I31</f>
        <v>44</v>
      </c>
      <c r="J3" s="3">
        <f>+Input!J31</f>
        <v>33</v>
      </c>
      <c r="K3" s="3">
        <f>+Input!K31</f>
        <v>50</v>
      </c>
      <c r="L3" s="3">
        <f>+Input!L31</f>
        <v>52</v>
      </c>
      <c r="M3" s="3">
        <f>+Input!M31</f>
        <v>61</v>
      </c>
      <c r="N3" s="3">
        <f>+Input!N31</f>
        <v>63</v>
      </c>
      <c r="O3" s="3">
        <f>+Input!O31</f>
        <v>56</v>
      </c>
      <c r="P3" s="3">
        <f>+Input!P31</f>
        <v>48</v>
      </c>
      <c r="Q3" s="3">
        <f>+Input!Q31</f>
        <v>42</v>
      </c>
      <c r="R3" s="3">
        <f>+Input!R31</f>
        <v>52</v>
      </c>
      <c r="S3" s="3">
        <f>+Input!S31</f>
        <v>66</v>
      </c>
      <c r="T3" s="3">
        <f>+Input!T31</f>
        <v>61</v>
      </c>
      <c r="U3" s="3">
        <f>+Input!U31</f>
        <v>66</v>
      </c>
      <c r="V3" s="3">
        <f>+Input!V31</f>
        <v>50</v>
      </c>
      <c r="W3" s="3">
        <f>+Input!W31</f>
        <v>64</v>
      </c>
      <c r="X3" s="3">
        <f>+Input!X31</f>
        <v>32</v>
      </c>
      <c r="Y3" s="3">
        <f>+Input!Y31</f>
        <v>20</v>
      </c>
      <c r="Z3" s="3">
        <f>+Input!Z31</f>
        <v>22</v>
      </c>
      <c r="AA3" s="3">
        <f>+Input!AA31</f>
        <v>26</v>
      </c>
      <c r="AB3" s="3">
        <f>+Input!AB31</f>
        <v>21</v>
      </c>
      <c r="AC3" s="3">
        <f>+Input!AC31</f>
        <v>31</v>
      </c>
      <c r="AD3" s="3">
        <f>+Input!AD31</f>
        <v>29</v>
      </c>
      <c r="AE3" s="3">
        <f>+Input!AE31</f>
        <v>23</v>
      </c>
      <c r="AF3" s="3">
        <f>+Input!AF31</f>
        <v>23</v>
      </c>
      <c r="AG3" s="3">
        <f>+Input!AG31</f>
        <v>19</v>
      </c>
      <c r="AH3" s="3">
        <f>+Input!AH31</f>
        <v>21</v>
      </c>
      <c r="AI3" s="3">
        <f>+Input!AI31</f>
        <v>17</v>
      </c>
    </row>
    <row r="4" spans="1:35" x14ac:dyDescent="0.25">
      <c r="A4" t="s">
        <v>6</v>
      </c>
      <c r="B4" s="3" t="s">
        <v>58</v>
      </c>
      <c r="C4" s="3">
        <f>+Input!C32</f>
        <v>59</v>
      </c>
      <c r="D4" s="3">
        <f>+Input!D32</f>
        <v>52</v>
      </c>
      <c r="E4" s="3">
        <f>+Input!E32</f>
        <v>33</v>
      </c>
      <c r="F4" s="3">
        <f>+Input!F32</f>
        <v>57</v>
      </c>
      <c r="G4" s="3">
        <f>+Input!G32</f>
        <v>38</v>
      </c>
      <c r="H4" s="3">
        <f>+Input!H32</f>
        <v>62</v>
      </c>
      <c r="I4" s="3">
        <f>+Input!I32</f>
        <v>57</v>
      </c>
      <c r="J4" s="3">
        <f>+Input!J32</f>
        <v>43</v>
      </c>
      <c r="K4" s="3">
        <f>+Input!K32</f>
        <v>38</v>
      </c>
      <c r="L4" s="3">
        <f>+Input!L32</f>
        <v>69</v>
      </c>
      <c r="M4" s="3">
        <f>+Input!M32</f>
        <v>63</v>
      </c>
      <c r="N4" s="3">
        <f>+Input!N32</f>
        <v>55</v>
      </c>
      <c r="O4" s="3">
        <f>+Input!O32</f>
        <v>50</v>
      </c>
      <c r="P4" s="3">
        <f>+Input!P32</f>
        <v>53</v>
      </c>
      <c r="Q4" s="3">
        <f>+Input!Q32</f>
        <v>34</v>
      </c>
      <c r="R4" s="3">
        <f>+Input!R32</f>
        <v>40</v>
      </c>
      <c r="S4" s="3">
        <f>+Input!S32</f>
        <v>50</v>
      </c>
      <c r="T4" s="3">
        <f>+Input!T32</f>
        <v>72</v>
      </c>
      <c r="U4" s="3">
        <f>+Input!U32</f>
        <v>51</v>
      </c>
      <c r="V4" s="3">
        <f>+Input!V32</f>
        <v>56</v>
      </c>
      <c r="W4" s="3">
        <f>+Input!W32</f>
        <v>22</v>
      </c>
      <c r="X4" s="3">
        <f>+Input!X32</f>
        <v>29</v>
      </c>
      <c r="Y4" s="3">
        <f>+Input!Y32</f>
        <v>26</v>
      </c>
      <c r="Z4" s="3">
        <f>+Input!Z32</f>
        <v>29</v>
      </c>
      <c r="AA4" s="3">
        <f>+Input!AA32</f>
        <v>50</v>
      </c>
      <c r="AB4" s="3">
        <f>+Input!AB32</f>
        <v>95</v>
      </c>
      <c r="AC4" s="3">
        <f>+Input!AC32</f>
        <v>63</v>
      </c>
      <c r="AD4" s="3">
        <f>+Input!AD32</f>
        <v>79</v>
      </c>
      <c r="AE4" s="3">
        <f>+Input!AE32</f>
        <v>50</v>
      </c>
      <c r="AF4" s="3">
        <f>+Input!AF32</f>
        <v>38</v>
      </c>
      <c r="AG4" s="3">
        <f>+Input!AG32</f>
        <v>41</v>
      </c>
      <c r="AH4" s="3">
        <f>+Input!AH32</f>
        <v>65</v>
      </c>
      <c r="AI4" s="3">
        <f>+Input!AI32</f>
        <v>55</v>
      </c>
    </row>
    <row r="5" spans="1:35" x14ac:dyDescent="0.25">
      <c r="A5" t="s">
        <v>7</v>
      </c>
      <c r="B5" s="3" t="s">
        <v>58</v>
      </c>
      <c r="C5" s="3">
        <f>+Input!C33</f>
        <v>254</v>
      </c>
      <c r="D5" s="3">
        <f>+Input!D33</f>
        <v>284</v>
      </c>
      <c r="E5" s="3">
        <f>+Input!E33</f>
        <v>313</v>
      </c>
      <c r="F5" s="3">
        <f>+Input!F33</f>
        <v>340</v>
      </c>
      <c r="G5" s="3">
        <f>+Input!G33</f>
        <v>394</v>
      </c>
      <c r="H5" s="3">
        <f>+Input!H33</f>
        <v>375</v>
      </c>
      <c r="I5" s="3">
        <f>+Input!I33</f>
        <v>396</v>
      </c>
      <c r="J5" s="3">
        <f>+Input!J33</f>
        <v>419</v>
      </c>
      <c r="K5" s="3">
        <f>+Input!K33</f>
        <v>429</v>
      </c>
      <c r="L5" s="3">
        <f>+Input!L33</f>
        <v>426</v>
      </c>
      <c r="M5" s="3">
        <f>+Input!M33</f>
        <v>444</v>
      </c>
      <c r="N5" s="3">
        <f>+Input!N33</f>
        <v>506</v>
      </c>
      <c r="O5" s="3">
        <f>+Input!O33</f>
        <v>561</v>
      </c>
      <c r="P5" s="3">
        <f>+Input!P33</f>
        <v>590</v>
      </c>
      <c r="Q5" s="3">
        <f>+Input!Q33</f>
        <v>600</v>
      </c>
      <c r="R5" s="3">
        <f>+Input!R33</f>
        <v>578</v>
      </c>
      <c r="S5" s="3">
        <f>+Input!S33</f>
        <v>560</v>
      </c>
      <c r="T5" s="3">
        <f>+Input!T33</f>
        <v>603</v>
      </c>
      <c r="U5" s="3">
        <f>+Input!U33</f>
        <v>625</v>
      </c>
      <c r="V5" s="3">
        <f>+Input!V33</f>
        <v>581</v>
      </c>
      <c r="W5" s="3">
        <f>+Input!W33</f>
        <v>556</v>
      </c>
      <c r="X5" s="3">
        <f>+Input!X33</f>
        <v>479</v>
      </c>
      <c r="Y5" s="3">
        <f>+Input!Y33</f>
        <v>414</v>
      </c>
      <c r="Z5" s="3">
        <f>+Input!Z33</f>
        <v>330</v>
      </c>
      <c r="AA5" s="3">
        <f>+Input!AA33</f>
        <v>275</v>
      </c>
      <c r="AB5" s="3">
        <f>+Input!AB33</f>
        <v>312</v>
      </c>
      <c r="AC5" s="3">
        <f>+Input!AC33</f>
        <v>373</v>
      </c>
      <c r="AD5" s="3">
        <f>+Input!AD33</f>
        <v>417</v>
      </c>
      <c r="AE5" s="3">
        <f>+Input!AE33</f>
        <v>425</v>
      </c>
      <c r="AF5" s="3">
        <f>+Input!AF33</f>
        <v>388</v>
      </c>
      <c r="AG5" s="3">
        <f>+Input!AG33</f>
        <v>392</v>
      </c>
      <c r="AH5" s="3">
        <f>+Input!AH33</f>
        <v>403</v>
      </c>
      <c r="AI5" s="3">
        <f>+Input!AI33</f>
        <v>433</v>
      </c>
    </row>
    <row r="6" spans="1:35" x14ac:dyDescent="0.25">
      <c r="A6" t="s">
        <v>10</v>
      </c>
      <c r="C6" s="3">
        <f>+C2+C3</f>
        <v>110</v>
      </c>
      <c r="D6" s="3">
        <f t="shared" ref="D6:P6" si="0">+D2+D3</f>
        <v>106</v>
      </c>
      <c r="E6" s="3">
        <f t="shared" si="0"/>
        <v>125</v>
      </c>
      <c r="F6" s="3">
        <f t="shared" si="0"/>
        <v>139</v>
      </c>
      <c r="G6" s="3">
        <f t="shared" si="0"/>
        <v>128</v>
      </c>
      <c r="H6" s="3">
        <f t="shared" si="0"/>
        <v>129</v>
      </c>
      <c r="I6" s="3">
        <f t="shared" si="0"/>
        <v>143</v>
      </c>
      <c r="J6" s="3">
        <f t="shared" si="0"/>
        <v>140</v>
      </c>
      <c r="K6" s="3">
        <f t="shared" si="0"/>
        <v>184</v>
      </c>
      <c r="L6" s="3">
        <f t="shared" si="0"/>
        <v>199</v>
      </c>
      <c r="M6" s="3">
        <f t="shared" si="0"/>
        <v>214</v>
      </c>
      <c r="N6" s="3">
        <f t="shared" si="0"/>
        <v>237</v>
      </c>
      <c r="O6" s="3">
        <f t="shared" si="0"/>
        <v>233</v>
      </c>
      <c r="P6" s="3">
        <f t="shared" si="0"/>
        <v>235</v>
      </c>
      <c r="Q6" s="3">
        <f t="shared" ref="Q6:AI6" si="1">+Q2+Q3</f>
        <v>196</v>
      </c>
      <c r="R6" s="3">
        <f t="shared" si="1"/>
        <v>214</v>
      </c>
      <c r="S6" s="3">
        <f t="shared" si="1"/>
        <v>235</v>
      </c>
      <c r="T6" s="3">
        <f t="shared" si="1"/>
        <v>220</v>
      </c>
      <c r="U6" s="3">
        <f t="shared" si="1"/>
        <v>198</v>
      </c>
      <c r="V6" s="3">
        <f t="shared" ref="V6:AA6" si="2">+V2+V3</f>
        <v>178</v>
      </c>
      <c r="W6" s="3">
        <f t="shared" si="2"/>
        <v>195</v>
      </c>
      <c r="X6" s="3">
        <f t="shared" si="2"/>
        <v>143</v>
      </c>
      <c r="Y6" s="3">
        <f t="shared" si="2"/>
        <v>102</v>
      </c>
      <c r="Z6" s="3">
        <f t="shared" si="2"/>
        <v>101</v>
      </c>
      <c r="AA6" s="3">
        <f t="shared" si="2"/>
        <v>127</v>
      </c>
      <c r="AB6" s="3">
        <f t="shared" ref="AB6:AD6" si="3">+AB2+AB3</f>
        <v>126</v>
      </c>
      <c r="AC6" s="3">
        <f t="shared" si="3"/>
        <v>160</v>
      </c>
      <c r="AD6" s="3">
        <f t="shared" si="3"/>
        <v>143</v>
      </c>
      <c r="AE6" s="3">
        <f t="shared" ref="AE6:AF6" si="4">+AE2+AE3</f>
        <v>119</v>
      </c>
      <c r="AF6" s="3">
        <f t="shared" si="4"/>
        <v>131</v>
      </c>
      <c r="AG6" s="3">
        <f t="shared" ref="AG6:AH6" si="5">+AG2+AG3</f>
        <v>155</v>
      </c>
      <c r="AH6" s="3">
        <f t="shared" si="5"/>
        <v>134</v>
      </c>
      <c r="AI6" s="3">
        <f t="shared" si="1"/>
        <v>175</v>
      </c>
    </row>
    <row r="7" spans="1:35" x14ac:dyDescent="0.25">
      <c r="A7" t="s">
        <v>11</v>
      </c>
      <c r="C7" s="3">
        <f t="shared" ref="C7:P8" si="6">+C6+C4</f>
        <v>169</v>
      </c>
      <c r="D7" s="3">
        <f t="shared" si="6"/>
        <v>158</v>
      </c>
      <c r="E7" s="3">
        <f t="shared" si="6"/>
        <v>158</v>
      </c>
      <c r="F7" s="3">
        <f t="shared" si="6"/>
        <v>196</v>
      </c>
      <c r="G7" s="3">
        <f t="shared" si="6"/>
        <v>166</v>
      </c>
      <c r="H7" s="3">
        <f t="shared" si="6"/>
        <v>191</v>
      </c>
      <c r="I7" s="3">
        <f t="shared" si="6"/>
        <v>200</v>
      </c>
      <c r="J7" s="3">
        <f t="shared" si="6"/>
        <v>183</v>
      </c>
      <c r="K7" s="3">
        <f t="shared" si="6"/>
        <v>222</v>
      </c>
      <c r="L7" s="3">
        <f t="shared" si="6"/>
        <v>268</v>
      </c>
      <c r="M7" s="3">
        <f t="shared" si="6"/>
        <v>277</v>
      </c>
      <c r="N7" s="3">
        <f t="shared" si="6"/>
        <v>292</v>
      </c>
      <c r="O7" s="3">
        <f t="shared" si="6"/>
        <v>283</v>
      </c>
      <c r="P7" s="3">
        <f t="shared" si="6"/>
        <v>288</v>
      </c>
      <c r="Q7" s="3">
        <f t="shared" ref="Q7:S8" si="7">+Q6+Q4</f>
        <v>230</v>
      </c>
      <c r="R7" s="3">
        <f t="shared" si="7"/>
        <v>254</v>
      </c>
      <c r="S7" s="3">
        <f t="shared" si="7"/>
        <v>285</v>
      </c>
      <c r="T7" s="3">
        <f t="shared" ref="T7:AI8" si="8">+T6+T4</f>
        <v>292</v>
      </c>
      <c r="U7" s="3">
        <f t="shared" si="8"/>
        <v>249</v>
      </c>
      <c r="V7" s="3">
        <f t="shared" ref="V7:X8" si="9">+V6+V4</f>
        <v>234</v>
      </c>
      <c r="W7" s="3">
        <f t="shared" si="9"/>
        <v>217</v>
      </c>
      <c r="X7" s="3">
        <f t="shared" si="9"/>
        <v>172</v>
      </c>
      <c r="Y7" s="3">
        <f t="shared" ref="Y7:Z7" si="10">+Y6+Y4</f>
        <v>128</v>
      </c>
      <c r="Z7" s="3">
        <f t="shared" si="10"/>
        <v>130</v>
      </c>
      <c r="AA7" s="3">
        <f t="shared" ref="AA7:AB7" si="11">+AA6+AA4</f>
        <v>177</v>
      </c>
      <c r="AB7" s="3">
        <f t="shared" si="11"/>
        <v>221</v>
      </c>
      <c r="AC7" s="3">
        <f t="shared" ref="AC7:AD7" si="12">+AC6+AC4</f>
        <v>223</v>
      </c>
      <c r="AD7" s="3">
        <f t="shared" si="12"/>
        <v>222</v>
      </c>
      <c r="AE7" s="3">
        <f t="shared" ref="AE7:AF7" si="13">+AE6+AE4</f>
        <v>169</v>
      </c>
      <c r="AF7" s="3">
        <f t="shared" si="13"/>
        <v>169</v>
      </c>
      <c r="AG7" s="3">
        <f t="shared" ref="AG7:AH7" si="14">+AG6+AG4</f>
        <v>196</v>
      </c>
      <c r="AH7" s="3">
        <f t="shared" si="14"/>
        <v>199</v>
      </c>
      <c r="AI7" s="3">
        <f t="shared" si="8"/>
        <v>230</v>
      </c>
    </row>
    <row r="8" spans="1:35" x14ac:dyDescent="0.25">
      <c r="A8" t="s">
        <v>12</v>
      </c>
      <c r="C8" s="3">
        <f t="shared" si="6"/>
        <v>423</v>
      </c>
      <c r="D8" s="3">
        <f t="shared" si="6"/>
        <v>442</v>
      </c>
      <c r="E8" s="3">
        <f t="shared" si="6"/>
        <v>471</v>
      </c>
      <c r="F8" s="3">
        <f t="shared" si="6"/>
        <v>536</v>
      </c>
      <c r="G8" s="3">
        <f t="shared" si="6"/>
        <v>560</v>
      </c>
      <c r="H8" s="3">
        <f t="shared" si="6"/>
        <v>566</v>
      </c>
      <c r="I8" s="3">
        <f t="shared" si="6"/>
        <v>596</v>
      </c>
      <c r="J8" s="3">
        <f t="shared" si="6"/>
        <v>602</v>
      </c>
      <c r="K8" s="3">
        <f t="shared" si="6"/>
        <v>651</v>
      </c>
      <c r="L8" s="3">
        <f t="shared" si="6"/>
        <v>694</v>
      </c>
      <c r="M8" s="3">
        <f t="shared" si="6"/>
        <v>721</v>
      </c>
      <c r="N8" s="3">
        <f t="shared" si="6"/>
        <v>798</v>
      </c>
      <c r="O8" s="3">
        <f t="shared" si="6"/>
        <v>844</v>
      </c>
      <c r="P8" s="3">
        <f t="shared" si="6"/>
        <v>878</v>
      </c>
      <c r="Q8" s="3">
        <f t="shared" si="7"/>
        <v>830</v>
      </c>
      <c r="R8" s="3">
        <f t="shared" si="7"/>
        <v>832</v>
      </c>
      <c r="S8" s="3">
        <f t="shared" si="7"/>
        <v>845</v>
      </c>
      <c r="T8" s="3">
        <f t="shared" si="8"/>
        <v>895</v>
      </c>
      <c r="U8" s="3">
        <f t="shared" si="8"/>
        <v>874</v>
      </c>
      <c r="V8" s="3">
        <f t="shared" si="9"/>
        <v>815</v>
      </c>
      <c r="W8" s="3">
        <f t="shared" si="9"/>
        <v>773</v>
      </c>
      <c r="X8" s="3">
        <f t="shared" si="9"/>
        <v>651</v>
      </c>
      <c r="Y8" s="3">
        <f t="shared" ref="Y8:Z8" si="15">+Y7+Y5</f>
        <v>542</v>
      </c>
      <c r="Z8" s="3">
        <f t="shared" si="15"/>
        <v>460</v>
      </c>
      <c r="AA8" s="3">
        <f t="shared" ref="AA8:AB8" si="16">+AA7+AA5</f>
        <v>452</v>
      </c>
      <c r="AB8" s="3">
        <f t="shared" si="16"/>
        <v>533</v>
      </c>
      <c r="AC8" s="3">
        <f t="shared" ref="AC8:AD8" si="17">+AC7+AC5</f>
        <v>596</v>
      </c>
      <c r="AD8" s="3">
        <f t="shared" si="17"/>
        <v>639</v>
      </c>
      <c r="AE8" s="3">
        <f t="shared" ref="AE8:AF8" si="18">+AE7+AE5</f>
        <v>594</v>
      </c>
      <c r="AF8" s="3">
        <f t="shared" si="18"/>
        <v>557</v>
      </c>
      <c r="AG8" s="3">
        <f t="shared" ref="AG8:AH8" si="19">+AG7+AG5</f>
        <v>588</v>
      </c>
      <c r="AH8" s="3">
        <f t="shared" si="19"/>
        <v>602</v>
      </c>
      <c r="AI8" s="3">
        <f t="shared" si="8"/>
        <v>663</v>
      </c>
    </row>
    <row r="9" spans="1:35" x14ac:dyDescent="0.25">
      <c r="A9" t="s">
        <v>31</v>
      </c>
      <c r="C9" s="16">
        <f>ROUND(Input!C34,2)</f>
        <v>2.84</v>
      </c>
      <c r="D9" s="16">
        <f>ROUND(Input!D34,2)</f>
        <v>2.77</v>
      </c>
      <c r="E9" s="16">
        <f>ROUND(Input!E34,2)</f>
        <v>2.91</v>
      </c>
      <c r="F9" s="16">
        <f>ROUND(Input!F34,2)</f>
        <v>2.93</v>
      </c>
      <c r="G9" s="16">
        <f>ROUND(Input!G34,2)</f>
        <v>2.99</v>
      </c>
      <c r="H9" s="16">
        <f>ROUND(Input!H34,2)</f>
        <v>2.98</v>
      </c>
      <c r="I9" s="16">
        <f>ROUND(Input!I34,2)</f>
        <v>2.92</v>
      </c>
      <c r="J9" s="16">
        <f>ROUND(Input!J34,2)</f>
        <v>2.92</v>
      </c>
      <c r="K9" s="16">
        <f>ROUND(Input!K34,2)</f>
        <v>3.05</v>
      </c>
      <c r="L9" s="16">
        <f>ROUND(Input!L34,2)</f>
        <v>2.98</v>
      </c>
      <c r="M9" s="16">
        <f>ROUND(Input!M34,2)</f>
        <v>3.1</v>
      </c>
      <c r="N9" s="16">
        <f>ROUND(Input!N34,2)</f>
        <v>3.17</v>
      </c>
      <c r="O9" s="16">
        <f>ROUND(Input!O34,2)</f>
        <v>3.14</v>
      </c>
      <c r="P9" s="16">
        <f>ROUND(Input!P34,2)</f>
        <v>3.09</v>
      </c>
      <c r="Q9" s="16">
        <f>ROUND(Input!Q34,2)</f>
        <v>3.08</v>
      </c>
      <c r="R9" s="16">
        <f>ROUND(Input!R34,2)</f>
        <v>3.01</v>
      </c>
      <c r="S9" s="16">
        <f>ROUND(Input!S34,2)</f>
        <v>3.14</v>
      </c>
      <c r="T9" s="16">
        <f>ROUND(Input!T34,2)</f>
        <v>3.1</v>
      </c>
      <c r="U9" s="16">
        <f>ROUND(Input!U34,2)</f>
        <v>3.11</v>
      </c>
      <c r="V9" s="16">
        <f>ROUND(Input!V34,2)</f>
        <v>3</v>
      </c>
      <c r="W9" s="16">
        <f>ROUND(Input!W34,2)</f>
        <v>3.08</v>
      </c>
      <c r="X9" s="16">
        <f>ROUND(Input!X34,2)</f>
        <v>3.17</v>
      </c>
      <c r="Y9" s="16">
        <f>ROUND(Input!Y34,2)</f>
        <v>2.87</v>
      </c>
      <c r="Z9" s="16">
        <f>ROUND(Input!Z34,2)</f>
        <v>2.91</v>
      </c>
      <c r="AA9" s="16">
        <f>ROUND(Input!AA34,2)</f>
        <v>2.87</v>
      </c>
      <c r="AB9" s="16">
        <f>ROUND(Input!AB34,2)</f>
        <v>2.78</v>
      </c>
      <c r="AC9" s="16">
        <f>ROUND(Input!AC34,2)</f>
        <v>2.94</v>
      </c>
      <c r="AD9" s="16">
        <f>ROUND(Input!AD34,2)</f>
        <v>2.93</v>
      </c>
      <c r="AE9" s="16">
        <f>ROUND(Input!AE34,2)</f>
        <v>3.05</v>
      </c>
      <c r="AF9" s="16">
        <f>ROUND(Input!AF34,2)</f>
        <v>3.36</v>
      </c>
      <c r="AG9" s="16">
        <f>ROUND(Input!AG34,2)</f>
        <v>3.32</v>
      </c>
      <c r="AH9" s="16">
        <f>ROUND(Input!AH34,2)</f>
        <v>3.28</v>
      </c>
      <c r="AI9" s="16">
        <f>ROUND(Input!AI34,2)</f>
        <v>3.48</v>
      </c>
    </row>
    <row r="10" spans="1:35" x14ac:dyDescent="0.25">
      <c r="A10" t="s">
        <v>34</v>
      </c>
      <c r="C10" s="16"/>
      <c r="D10" s="18">
        <f>+D4/'A&amp;S'!C8</f>
        <v>3.6609405801182764E-3</v>
      </c>
      <c r="E10" s="18">
        <f>+E4/'A&amp;S'!D8</f>
        <v>2.3806088587505409E-3</v>
      </c>
      <c r="F10" s="18">
        <f>+F4/'A&amp;S'!E8</f>
        <v>4.1196877710320901E-3</v>
      </c>
      <c r="G10" s="18">
        <f>+G4/'A&amp;S'!F8</f>
        <v>2.7682669192103156E-3</v>
      </c>
      <c r="H10" s="18">
        <f>+H4/'A&amp;S'!G8</f>
        <v>4.5242265032107414E-3</v>
      </c>
      <c r="I10" s="18">
        <f>+I4/'A&amp;S'!H8</f>
        <v>4.1385319102592031E-3</v>
      </c>
      <c r="J10" s="18">
        <f>+J4/'A&amp;S'!I8</f>
        <v>3.0557134735645251E-3</v>
      </c>
      <c r="K10" s="18">
        <f>+K4/'A&amp;S'!J8</f>
        <v>2.7121547355649133E-3</v>
      </c>
      <c r="L10" s="18">
        <f>+L4/'A&amp;S'!K8</f>
        <v>4.8461862621154653E-3</v>
      </c>
      <c r="M10" s="18">
        <f>+M4/'A&amp;S'!L8</f>
        <v>4.3076923076923075E-3</v>
      </c>
      <c r="N10" s="18">
        <f>+N4/'A&amp;S'!M8</f>
        <v>3.6713170015352779E-3</v>
      </c>
      <c r="O10" s="18">
        <f>+O4/'A&amp;S'!N8</f>
        <v>3.1697730442500319E-3</v>
      </c>
      <c r="P10" s="18">
        <f>+P4/'A&amp;S'!O8</f>
        <v>3.1585220500595949E-3</v>
      </c>
      <c r="Q10" s="18">
        <f>+Q4/'A&amp;S'!P8</f>
        <v>2.0333712098558701E-3</v>
      </c>
      <c r="R10" s="18">
        <f>+R4/'A&amp;S'!Q8</f>
        <v>2.4610841075493753E-3</v>
      </c>
      <c r="S10" s="18">
        <f>+S4/'A&amp;S'!R8</f>
        <v>3.0260848514192338E-3</v>
      </c>
      <c r="T10" s="18">
        <f>+T4/'A&amp;S'!S8</f>
        <v>4.3586173497185063E-3</v>
      </c>
      <c r="U10" s="18">
        <f>+U4/'A&amp;S'!T8</f>
        <v>2.9889234015120438E-3</v>
      </c>
      <c r="V10" s="18">
        <f>+V4/'A&amp;S'!T8</f>
        <v>3.2819551075426363E-3</v>
      </c>
      <c r="W10" s="18">
        <f>+W4/'A&amp;S'!U8</f>
        <v>1.2595179481307609E-3</v>
      </c>
      <c r="X10" s="18">
        <f>+X4/'A&amp;S'!V8</f>
        <v>1.6951133972410567E-3</v>
      </c>
      <c r="Y10" s="18">
        <f>+Y4/'A&amp;S'!W8</f>
        <v>1.5287822661257128E-3</v>
      </c>
      <c r="Z10" s="18">
        <f>+Z4/'A&amp;S'!X8</f>
        <v>1.7838469582333763E-3</v>
      </c>
      <c r="AA10" s="18">
        <f>+AA4/'A&amp;S'!Y8</f>
        <v>3.0616618700630704E-3</v>
      </c>
      <c r="AB10" s="18">
        <f>+AB4/'A&amp;S'!Z8</f>
        <v>5.8314406727641025E-3</v>
      </c>
      <c r="AC10" s="18">
        <f>+AC4/'A&amp;S'!AA8</f>
        <v>4.0237593408698983E-3</v>
      </c>
      <c r="AD10" s="18">
        <f>+AD4/'A&amp;S'!T8</f>
        <v>4.6299009552833613E-3</v>
      </c>
      <c r="AE10" s="18">
        <f>+AE4/'A&amp;S'!U8</f>
        <v>2.8625407912062748E-3</v>
      </c>
      <c r="AF10" s="18">
        <f>+AF4/'A&amp;S'!V8</f>
        <v>2.2211830722469019E-3</v>
      </c>
      <c r="AG10" s="18">
        <f>+AG4/'A&amp;S'!W8</f>
        <v>2.4107720350443934E-3</v>
      </c>
      <c r="AH10" s="18">
        <f>+AH4/'A&amp;S'!X8</f>
        <v>3.9982776650058435E-3</v>
      </c>
      <c r="AI10" s="18">
        <f>+AI4/'A&amp;S'!U8</f>
        <v>3.148794870326902E-3</v>
      </c>
    </row>
    <row r="11" spans="1:35" x14ac:dyDescent="0.25"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x14ac:dyDescent="0.25">
      <c r="A12" t="s"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25">
      <c r="A13" t="s">
        <v>4</v>
      </c>
      <c r="C13" s="4">
        <f t="shared" ref="C13:C19" si="20">+C2/C$8</f>
        <v>0.1773049645390071</v>
      </c>
      <c r="D13" s="4">
        <f t="shared" ref="D13:P13" si="21">+D2/D$8</f>
        <v>0.15610859728506787</v>
      </c>
      <c r="E13" s="4">
        <f t="shared" si="21"/>
        <v>0.15923566878980891</v>
      </c>
      <c r="F13" s="4">
        <f t="shared" si="21"/>
        <v>0.18097014925373134</v>
      </c>
      <c r="G13" s="4">
        <f t="shared" si="21"/>
        <v>0.18214285714285713</v>
      </c>
      <c r="H13" s="4">
        <f t="shared" si="21"/>
        <v>0.17667844522968199</v>
      </c>
      <c r="I13" s="4">
        <f t="shared" si="21"/>
        <v>0.16610738255033558</v>
      </c>
      <c r="J13" s="4">
        <f t="shared" si="21"/>
        <v>0.17774086378737541</v>
      </c>
      <c r="K13" s="4">
        <f t="shared" si="21"/>
        <v>0.20583717357910905</v>
      </c>
      <c r="L13" s="4">
        <f t="shared" si="21"/>
        <v>0.21181556195965417</v>
      </c>
      <c r="M13" s="4">
        <f t="shared" si="21"/>
        <v>0.21220527045769763</v>
      </c>
      <c r="N13" s="4">
        <f t="shared" si="21"/>
        <v>0.21804511278195488</v>
      </c>
      <c r="O13" s="4">
        <f t="shared" si="21"/>
        <v>0.20971563981042654</v>
      </c>
      <c r="P13" s="4">
        <f t="shared" si="21"/>
        <v>0.21298405466970388</v>
      </c>
      <c r="Q13" s="4">
        <f t="shared" ref="Q13:S19" si="22">+Q2/Q$8</f>
        <v>0.1855421686746988</v>
      </c>
      <c r="R13" s="4">
        <f t="shared" si="22"/>
        <v>0.19471153846153846</v>
      </c>
      <c r="S13" s="4">
        <f t="shared" si="22"/>
        <v>0.2</v>
      </c>
      <c r="T13" s="4">
        <f t="shared" ref="T13:U19" si="23">+T2/T$8</f>
        <v>0.17765363128491621</v>
      </c>
      <c r="U13" s="4">
        <f t="shared" si="23"/>
        <v>0.15102974828375287</v>
      </c>
      <c r="V13" s="4">
        <f t="shared" ref="V13:AI19" si="24">+V2/V$8</f>
        <v>0.15705521472392639</v>
      </c>
      <c r="W13" s="4">
        <f t="shared" ref="W13:X19" si="25">+W2/W$8</f>
        <v>0.16946959896507116</v>
      </c>
      <c r="X13" s="4">
        <f t="shared" si="25"/>
        <v>0.17050691244239632</v>
      </c>
      <c r="Y13" s="4">
        <f t="shared" ref="Y13:Z13" si="26">+Y2/Y$8</f>
        <v>0.15129151291512916</v>
      </c>
      <c r="Z13" s="4">
        <f t="shared" si="26"/>
        <v>0.17173913043478262</v>
      </c>
      <c r="AA13" s="4">
        <f t="shared" ref="AA13:AB13" si="27">+AA2/AA$8</f>
        <v>0.22345132743362831</v>
      </c>
      <c r="AB13" s="4">
        <f t="shared" si="27"/>
        <v>0.19699812382739212</v>
      </c>
      <c r="AC13" s="4">
        <f t="shared" ref="AC13:AD13" si="28">+AC2/AC$8</f>
        <v>0.21644295302013422</v>
      </c>
      <c r="AD13" s="4">
        <f t="shared" si="28"/>
        <v>0.17840375586854459</v>
      </c>
      <c r="AE13" s="4">
        <f t="shared" ref="AE13:AF13" si="29">+AE2/AE$8</f>
        <v>0.16161616161616163</v>
      </c>
      <c r="AF13" s="4">
        <f t="shared" si="29"/>
        <v>0.19389587073608616</v>
      </c>
      <c r="AG13" s="4">
        <f t="shared" ref="AG13:AH13" si="30">+AG2/AG$8</f>
        <v>0.23129251700680273</v>
      </c>
      <c r="AH13" s="4">
        <f t="shared" si="30"/>
        <v>0.1877076411960133</v>
      </c>
      <c r="AI13" s="4">
        <f t="shared" si="24"/>
        <v>0.23831070889894421</v>
      </c>
    </row>
    <row r="14" spans="1:35" x14ac:dyDescent="0.25">
      <c r="A14" t="s">
        <v>5</v>
      </c>
      <c r="C14" s="4">
        <f t="shared" si="20"/>
        <v>8.2742316784869971E-2</v>
      </c>
      <c r="D14" s="4">
        <f t="shared" ref="D14:P14" si="31">+D3/D$8</f>
        <v>8.3710407239818999E-2</v>
      </c>
      <c r="E14" s="4">
        <f t="shared" si="31"/>
        <v>0.10615711252653928</v>
      </c>
      <c r="F14" s="4">
        <f t="shared" si="31"/>
        <v>7.8358208955223885E-2</v>
      </c>
      <c r="G14" s="4">
        <f t="shared" si="31"/>
        <v>4.642857142857143E-2</v>
      </c>
      <c r="H14" s="4">
        <f t="shared" si="31"/>
        <v>5.1236749116607777E-2</v>
      </c>
      <c r="I14" s="4">
        <f t="shared" si="31"/>
        <v>7.3825503355704702E-2</v>
      </c>
      <c r="J14" s="4">
        <f t="shared" si="31"/>
        <v>5.4817275747508304E-2</v>
      </c>
      <c r="K14" s="4">
        <f t="shared" si="31"/>
        <v>7.6804915514592939E-2</v>
      </c>
      <c r="L14" s="4">
        <f t="shared" si="31"/>
        <v>7.492795389048991E-2</v>
      </c>
      <c r="M14" s="4">
        <f t="shared" si="31"/>
        <v>8.4604715672676842E-2</v>
      </c>
      <c r="N14" s="4">
        <f t="shared" si="31"/>
        <v>7.8947368421052627E-2</v>
      </c>
      <c r="O14" s="4">
        <f t="shared" si="31"/>
        <v>6.6350710900473939E-2</v>
      </c>
      <c r="P14" s="4">
        <f t="shared" si="31"/>
        <v>5.4669703872437359E-2</v>
      </c>
      <c r="Q14" s="4">
        <f t="shared" si="22"/>
        <v>5.0602409638554217E-2</v>
      </c>
      <c r="R14" s="4">
        <f t="shared" si="22"/>
        <v>6.25E-2</v>
      </c>
      <c r="S14" s="4">
        <f t="shared" si="22"/>
        <v>7.8106508875739639E-2</v>
      </c>
      <c r="T14" s="4">
        <f t="shared" si="23"/>
        <v>6.8156424581005584E-2</v>
      </c>
      <c r="U14" s="4">
        <f t="shared" si="23"/>
        <v>7.5514874141876437E-2</v>
      </c>
      <c r="V14" s="4">
        <f t="shared" si="24"/>
        <v>6.1349693251533742E-2</v>
      </c>
      <c r="W14" s="4">
        <f t="shared" si="25"/>
        <v>8.2794307891332478E-2</v>
      </c>
      <c r="X14" s="4">
        <f t="shared" si="25"/>
        <v>4.9155145929339478E-2</v>
      </c>
      <c r="Y14" s="4">
        <f t="shared" ref="Y14:Z14" si="32">+Y3/Y$8</f>
        <v>3.6900369003690037E-2</v>
      </c>
      <c r="Z14" s="4">
        <f t="shared" si="32"/>
        <v>4.7826086956521741E-2</v>
      </c>
      <c r="AA14" s="4">
        <f t="shared" ref="AA14:AB14" si="33">+AA3/AA$8</f>
        <v>5.7522123893805309E-2</v>
      </c>
      <c r="AB14" s="4">
        <f t="shared" si="33"/>
        <v>3.9399624765478425E-2</v>
      </c>
      <c r="AC14" s="4">
        <f t="shared" ref="AC14:AD14" si="34">+AC3/AC$8</f>
        <v>5.2013422818791948E-2</v>
      </c>
      <c r="AD14" s="4">
        <f t="shared" si="34"/>
        <v>4.5383411580594682E-2</v>
      </c>
      <c r="AE14" s="4">
        <f t="shared" ref="AE14:AF14" si="35">+AE3/AE$8</f>
        <v>3.8720538720538718E-2</v>
      </c>
      <c r="AF14" s="4">
        <f t="shared" si="35"/>
        <v>4.1292639138240578E-2</v>
      </c>
      <c r="AG14" s="4">
        <f t="shared" ref="AG14:AH14" si="36">+AG3/AG$8</f>
        <v>3.2312925170068028E-2</v>
      </c>
      <c r="AH14" s="4">
        <f t="shared" si="36"/>
        <v>3.4883720930232558E-2</v>
      </c>
      <c r="AI14" s="4">
        <f t="shared" si="24"/>
        <v>2.564102564102564E-2</v>
      </c>
    </row>
    <row r="15" spans="1:35" x14ac:dyDescent="0.25">
      <c r="A15" t="s">
        <v>6</v>
      </c>
      <c r="C15" s="4">
        <f t="shared" si="20"/>
        <v>0.13947990543735225</v>
      </c>
      <c r="D15" s="4">
        <f t="shared" ref="D15:P15" si="37">+D4/D$8</f>
        <v>0.11764705882352941</v>
      </c>
      <c r="E15" s="4">
        <f t="shared" si="37"/>
        <v>7.0063694267515922E-2</v>
      </c>
      <c r="F15" s="4">
        <f t="shared" si="37"/>
        <v>0.10634328358208955</v>
      </c>
      <c r="G15" s="4">
        <f t="shared" si="37"/>
        <v>6.7857142857142852E-2</v>
      </c>
      <c r="H15" s="4">
        <f t="shared" si="37"/>
        <v>0.10954063604240283</v>
      </c>
      <c r="I15" s="4">
        <f t="shared" si="37"/>
        <v>9.563758389261745E-2</v>
      </c>
      <c r="J15" s="4">
        <f t="shared" si="37"/>
        <v>7.1428571428571425E-2</v>
      </c>
      <c r="K15" s="4">
        <f t="shared" si="37"/>
        <v>5.8371735791090631E-2</v>
      </c>
      <c r="L15" s="4">
        <f t="shared" si="37"/>
        <v>9.9423631123919304E-2</v>
      </c>
      <c r="M15" s="4">
        <f t="shared" si="37"/>
        <v>8.7378640776699032E-2</v>
      </c>
      <c r="N15" s="4">
        <f t="shared" si="37"/>
        <v>6.8922305764411024E-2</v>
      </c>
      <c r="O15" s="4">
        <f t="shared" si="37"/>
        <v>5.9241706161137442E-2</v>
      </c>
      <c r="P15" s="4">
        <f t="shared" si="37"/>
        <v>6.0364464692482918E-2</v>
      </c>
      <c r="Q15" s="4">
        <f t="shared" si="22"/>
        <v>4.0963855421686748E-2</v>
      </c>
      <c r="R15" s="4">
        <f t="shared" si="22"/>
        <v>4.807692307692308E-2</v>
      </c>
      <c r="S15" s="4">
        <f t="shared" si="22"/>
        <v>5.9171597633136092E-2</v>
      </c>
      <c r="T15" s="4">
        <f t="shared" si="23"/>
        <v>8.0446927374301674E-2</v>
      </c>
      <c r="U15" s="4">
        <f t="shared" si="23"/>
        <v>5.8352402745995423E-2</v>
      </c>
      <c r="V15" s="4">
        <f t="shared" si="24"/>
        <v>6.8711656441717797E-2</v>
      </c>
      <c r="W15" s="4">
        <f t="shared" si="25"/>
        <v>2.8460543337645538E-2</v>
      </c>
      <c r="X15" s="4">
        <f t="shared" si="25"/>
        <v>4.4546850998463901E-2</v>
      </c>
      <c r="Y15" s="4">
        <f t="shared" ref="Y15:Z15" si="38">+Y4/Y$8</f>
        <v>4.797047970479705E-2</v>
      </c>
      <c r="Z15" s="4">
        <f t="shared" si="38"/>
        <v>6.3043478260869562E-2</v>
      </c>
      <c r="AA15" s="4">
        <f t="shared" ref="AA15:AB15" si="39">+AA4/AA$8</f>
        <v>0.11061946902654868</v>
      </c>
      <c r="AB15" s="4">
        <f t="shared" si="39"/>
        <v>0.17823639774859287</v>
      </c>
      <c r="AC15" s="4">
        <f t="shared" ref="AC15:AD15" si="40">+AC4/AC$8</f>
        <v>0.10570469798657718</v>
      </c>
      <c r="AD15" s="4">
        <f t="shared" si="40"/>
        <v>0.12363067292644757</v>
      </c>
      <c r="AE15" s="4">
        <f t="shared" ref="AE15:AF15" si="41">+AE4/AE$8</f>
        <v>8.4175084175084181E-2</v>
      </c>
      <c r="AF15" s="4">
        <f t="shared" si="41"/>
        <v>6.8222621184919216E-2</v>
      </c>
      <c r="AG15" s="4">
        <f t="shared" ref="AG15:AH15" si="42">+AG4/AG$8</f>
        <v>6.9727891156462579E-2</v>
      </c>
      <c r="AH15" s="4">
        <f t="shared" si="42"/>
        <v>0.1079734219269103</v>
      </c>
      <c r="AI15" s="4">
        <f t="shared" si="24"/>
        <v>8.2956259426847659E-2</v>
      </c>
    </row>
    <row r="16" spans="1:35" x14ac:dyDescent="0.25">
      <c r="A16" t="s">
        <v>7</v>
      </c>
      <c r="C16" s="4">
        <f t="shared" si="20"/>
        <v>0.60047281323877066</v>
      </c>
      <c r="D16" s="4">
        <f t="shared" ref="D16:P16" si="43">+D5/D$8</f>
        <v>0.64253393665158376</v>
      </c>
      <c r="E16" s="4">
        <f t="shared" si="43"/>
        <v>0.66454352441613584</v>
      </c>
      <c r="F16" s="4">
        <f t="shared" si="43"/>
        <v>0.63432835820895528</v>
      </c>
      <c r="G16" s="4">
        <f t="shared" si="43"/>
        <v>0.70357142857142863</v>
      </c>
      <c r="H16" s="4">
        <f t="shared" si="43"/>
        <v>0.66254416961130747</v>
      </c>
      <c r="I16" s="4">
        <f t="shared" si="43"/>
        <v>0.66442953020134232</v>
      </c>
      <c r="J16" s="4">
        <f t="shared" si="43"/>
        <v>0.6960132890365448</v>
      </c>
      <c r="K16" s="4">
        <f t="shared" si="43"/>
        <v>0.65898617511520741</v>
      </c>
      <c r="L16" s="4">
        <f t="shared" si="43"/>
        <v>0.6138328530259366</v>
      </c>
      <c r="M16" s="4">
        <f t="shared" si="43"/>
        <v>0.61581137309292644</v>
      </c>
      <c r="N16" s="4">
        <f t="shared" si="43"/>
        <v>0.63408521303258147</v>
      </c>
      <c r="O16" s="4">
        <f t="shared" si="43"/>
        <v>0.66469194312796209</v>
      </c>
      <c r="P16" s="4">
        <f t="shared" si="43"/>
        <v>0.67198177676537585</v>
      </c>
      <c r="Q16" s="4">
        <f t="shared" si="22"/>
        <v>0.72289156626506024</v>
      </c>
      <c r="R16" s="4">
        <f t="shared" si="22"/>
        <v>0.69471153846153844</v>
      </c>
      <c r="S16" s="4">
        <f t="shared" si="22"/>
        <v>0.66272189349112431</v>
      </c>
      <c r="T16" s="4">
        <f t="shared" si="23"/>
        <v>0.67374301675977655</v>
      </c>
      <c r="U16" s="4">
        <f t="shared" si="23"/>
        <v>0.71510297482837526</v>
      </c>
      <c r="V16" s="4">
        <f t="shared" si="24"/>
        <v>0.71288343558282208</v>
      </c>
      <c r="W16" s="4">
        <f t="shared" si="25"/>
        <v>0.71927554980595088</v>
      </c>
      <c r="X16" s="4">
        <f t="shared" si="25"/>
        <v>0.7357910906298003</v>
      </c>
      <c r="Y16" s="4">
        <f t="shared" ref="Y16:Z16" si="44">+Y5/Y$8</f>
        <v>0.76383763837638374</v>
      </c>
      <c r="Z16" s="4">
        <f t="shared" si="44"/>
        <v>0.71739130434782605</v>
      </c>
      <c r="AA16" s="4">
        <f t="shared" ref="AA16:AB16" si="45">+AA5/AA$8</f>
        <v>0.6084070796460177</v>
      </c>
      <c r="AB16" s="4">
        <f t="shared" si="45"/>
        <v>0.58536585365853655</v>
      </c>
      <c r="AC16" s="4">
        <f t="shared" ref="AC16:AD16" si="46">+AC5/AC$8</f>
        <v>0.62583892617449666</v>
      </c>
      <c r="AD16" s="4">
        <f t="shared" si="46"/>
        <v>0.65258215962441313</v>
      </c>
      <c r="AE16" s="4">
        <f t="shared" ref="AE16:AF16" si="47">+AE5/AE$8</f>
        <v>0.71548821548821551</v>
      </c>
      <c r="AF16" s="4">
        <f t="shared" si="47"/>
        <v>0.696588868940754</v>
      </c>
      <c r="AG16" s="4">
        <f t="shared" ref="AG16:AH16" si="48">+AG5/AG$8</f>
        <v>0.66666666666666663</v>
      </c>
      <c r="AH16" s="4">
        <f t="shared" si="48"/>
        <v>0.66943521594684385</v>
      </c>
      <c r="AI16" s="4">
        <f t="shared" si="24"/>
        <v>0.65309200603318251</v>
      </c>
    </row>
    <row r="17" spans="1:37" x14ac:dyDescent="0.25">
      <c r="A17" t="s">
        <v>10</v>
      </c>
      <c r="C17" s="4">
        <f t="shared" si="20"/>
        <v>0.26004728132387706</v>
      </c>
      <c r="D17" s="4">
        <f t="shared" ref="D17:P17" si="49">+D6/D$8</f>
        <v>0.23981900452488689</v>
      </c>
      <c r="E17" s="4">
        <f t="shared" si="49"/>
        <v>0.26539278131634819</v>
      </c>
      <c r="F17" s="4">
        <f t="shared" si="49"/>
        <v>0.25932835820895522</v>
      </c>
      <c r="G17" s="4">
        <f t="shared" si="49"/>
        <v>0.22857142857142856</v>
      </c>
      <c r="H17" s="4">
        <f t="shared" si="49"/>
        <v>0.22791519434628976</v>
      </c>
      <c r="I17" s="4">
        <f t="shared" si="49"/>
        <v>0.23993288590604026</v>
      </c>
      <c r="J17" s="4">
        <f t="shared" si="49"/>
        <v>0.23255813953488372</v>
      </c>
      <c r="K17" s="4">
        <f t="shared" si="49"/>
        <v>0.28264208909370198</v>
      </c>
      <c r="L17" s="4">
        <f t="shared" si="49"/>
        <v>0.28674351585014407</v>
      </c>
      <c r="M17" s="4">
        <f t="shared" si="49"/>
        <v>0.29680998613037446</v>
      </c>
      <c r="N17" s="4">
        <f t="shared" si="49"/>
        <v>0.29699248120300753</v>
      </c>
      <c r="O17" s="4">
        <f t="shared" si="49"/>
        <v>0.27606635071090047</v>
      </c>
      <c r="P17" s="4">
        <f t="shared" si="49"/>
        <v>0.26765375854214124</v>
      </c>
      <c r="Q17" s="4">
        <f t="shared" si="22"/>
        <v>0.236144578313253</v>
      </c>
      <c r="R17" s="4">
        <f t="shared" si="22"/>
        <v>0.25721153846153844</v>
      </c>
      <c r="S17" s="4">
        <f t="shared" si="22"/>
        <v>0.27810650887573962</v>
      </c>
      <c r="T17" s="4">
        <f t="shared" si="23"/>
        <v>0.24581005586592178</v>
      </c>
      <c r="U17" s="4">
        <f t="shared" si="23"/>
        <v>0.22654462242562928</v>
      </c>
      <c r="V17" s="4">
        <f t="shared" si="24"/>
        <v>0.21840490797546011</v>
      </c>
      <c r="W17" s="4">
        <f t="shared" si="25"/>
        <v>0.2522639068564036</v>
      </c>
      <c r="X17" s="4">
        <f t="shared" si="25"/>
        <v>0.2196620583717358</v>
      </c>
      <c r="Y17" s="4">
        <f t="shared" ref="Y17:Z17" si="50">+Y6/Y$8</f>
        <v>0.18819188191881919</v>
      </c>
      <c r="Z17" s="4">
        <f t="shared" si="50"/>
        <v>0.21956521739130436</v>
      </c>
      <c r="AA17" s="4">
        <f t="shared" ref="AA17:AB17" si="51">+AA6/AA$8</f>
        <v>0.28097345132743362</v>
      </c>
      <c r="AB17" s="4">
        <f t="shared" si="51"/>
        <v>0.23639774859287055</v>
      </c>
      <c r="AC17" s="4">
        <f t="shared" ref="AC17:AD17" si="52">+AC6/AC$8</f>
        <v>0.26845637583892618</v>
      </c>
      <c r="AD17" s="4">
        <f t="shared" si="52"/>
        <v>0.22378716744913929</v>
      </c>
      <c r="AE17" s="4">
        <f t="shared" ref="AE17:AF17" si="53">+AE6/AE$8</f>
        <v>0.20033670033670034</v>
      </c>
      <c r="AF17" s="4">
        <f t="shared" si="53"/>
        <v>0.23518850987432674</v>
      </c>
      <c r="AG17" s="4">
        <f t="shared" ref="AG17:AH17" si="54">+AG6/AG$8</f>
        <v>0.26360544217687076</v>
      </c>
      <c r="AH17" s="4">
        <f t="shared" si="54"/>
        <v>0.22259136212624583</v>
      </c>
      <c r="AI17" s="4">
        <f t="shared" si="24"/>
        <v>0.26395173453996984</v>
      </c>
    </row>
    <row r="18" spans="1:37" x14ac:dyDescent="0.25">
      <c r="A18" t="s">
        <v>11</v>
      </c>
      <c r="C18" s="4">
        <f t="shared" si="20"/>
        <v>0.39952718676122934</v>
      </c>
      <c r="D18" s="4">
        <f t="shared" ref="D18:P18" si="55">+D7/D$8</f>
        <v>0.3574660633484163</v>
      </c>
      <c r="E18" s="4">
        <f t="shared" si="55"/>
        <v>0.3354564755838641</v>
      </c>
      <c r="F18" s="4">
        <f t="shared" si="55"/>
        <v>0.36567164179104478</v>
      </c>
      <c r="G18" s="4">
        <f t="shared" si="55"/>
        <v>0.29642857142857143</v>
      </c>
      <c r="H18" s="4">
        <f t="shared" si="55"/>
        <v>0.33745583038869259</v>
      </c>
      <c r="I18" s="4">
        <f t="shared" si="55"/>
        <v>0.33557046979865773</v>
      </c>
      <c r="J18" s="4">
        <f t="shared" si="55"/>
        <v>0.30398671096345514</v>
      </c>
      <c r="K18" s="4">
        <f t="shared" si="55"/>
        <v>0.34101382488479265</v>
      </c>
      <c r="L18" s="4">
        <f t="shared" si="55"/>
        <v>0.3861671469740634</v>
      </c>
      <c r="M18" s="4">
        <f t="shared" si="55"/>
        <v>0.3841886269070735</v>
      </c>
      <c r="N18" s="4">
        <f t="shared" si="55"/>
        <v>0.36591478696741853</v>
      </c>
      <c r="O18" s="4">
        <f t="shared" si="55"/>
        <v>0.33530805687203791</v>
      </c>
      <c r="P18" s="4">
        <f t="shared" si="55"/>
        <v>0.32801822323462415</v>
      </c>
      <c r="Q18" s="4">
        <f t="shared" si="22"/>
        <v>0.27710843373493976</v>
      </c>
      <c r="R18" s="4">
        <f t="shared" si="22"/>
        <v>0.30528846153846156</v>
      </c>
      <c r="S18" s="4">
        <f t="shared" si="22"/>
        <v>0.33727810650887574</v>
      </c>
      <c r="T18" s="4">
        <f t="shared" si="23"/>
        <v>0.32625698324022345</v>
      </c>
      <c r="U18" s="4">
        <f t="shared" si="23"/>
        <v>0.28489702517162474</v>
      </c>
      <c r="V18" s="4">
        <f t="shared" si="24"/>
        <v>0.28711656441717792</v>
      </c>
      <c r="W18" s="4">
        <f t="shared" si="25"/>
        <v>0.28072445019404918</v>
      </c>
      <c r="X18" s="4">
        <f t="shared" si="25"/>
        <v>0.2642089093701997</v>
      </c>
      <c r="Y18" s="4">
        <f t="shared" ref="Y18:Z18" si="56">+Y7/Y$8</f>
        <v>0.23616236162361623</v>
      </c>
      <c r="Z18" s="4">
        <f t="shared" si="56"/>
        <v>0.28260869565217389</v>
      </c>
      <c r="AA18" s="4">
        <f t="shared" ref="AA18:AB18" si="57">+AA7/AA$8</f>
        <v>0.3915929203539823</v>
      </c>
      <c r="AB18" s="4">
        <f t="shared" si="57"/>
        <v>0.41463414634146339</v>
      </c>
      <c r="AC18" s="4">
        <f t="shared" ref="AC18:AD18" si="58">+AC7/AC$8</f>
        <v>0.37416107382550334</v>
      </c>
      <c r="AD18" s="4">
        <f t="shared" si="58"/>
        <v>0.34741784037558687</v>
      </c>
      <c r="AE18" s="4">
        <f t="shared" ref="AE18:AF18" si="59">+AE7/AE$8</f>
        <v>0.28451178451178449</v>
      </c>
      <c r="AF18" s="4">
        <f t="shared" si="59"/>
        <v>0.30341113105924594</v>
      </c>
      <c r="AG18" s="4">
        <f t="shared" ref="AG18:AH18" si="60">+AG7/AG$8</f>
        <v>0.33333333333333331</v>
      </c>
      <c r="AH18" s="4">
        <f t="shared" si="60"/>
        <v>0.33056478405315615</v>
      </c>
      <c r="AI18" s="4">
        <f t="shared" si="24"/>
        <v>0.34690799396681749</v>
      </c>
    </row>
    <row r="19" spans="1:37" x14ac:dyDescent="0.25">
      <c r="A19" t="s">
        <v>12</v>
      </c>
      <c r="C19" s="4">
        <f t="shared" si="20"/>
        <v>1</v>
      </c>
      <c r="D19" s="4">
        <f t="shared" ref="D19:P19" si="61">+D8/D$8</f>
        <v>1</v>
      </c>
      <c r="E19" s="4">
        <f t="shared" si="61"/>
        <v>1</v>
      </c>
      <c r="F19" s="4">
        <f t="shared" si="61"/>
        <v>1</v>
      </c>
      <c r="G19" s="4">
        <f t="shared" si="61"/>
        <v>1</v>
      </c>
      <c r="H19" s="4">
        <f t="shared" si="61"/>
        <v>1</v>
      </c>
      <c r="I19" s="4">
        <f t="shared" si="61"/>
        <v>1</v>
      </c>
      <c r="J19" s="4">
        <f t="shared" si="61"/>
        <v>1</v>
      </c>
      <c r="K19" s="4">
        <f t="shared" si="61"/>
        <v>1</v>
      </c>
      <c r="L19" s="4">
        <f t="shared" si="61"/>
        <v>1</v>
      </c>
      <c r="M19" s="4">
        <f t="shared" si="61"/>
        <v>1</v>
      </c>
      <c r="N19" s="4">
        <f t="shared" si="61"/>
        <v>1</v>
      </c>
      <c r="O19" s="4">
        <f t="shared" si="61"/>
        <v>1</v>
      </c>
      <c r="P19" s="4">
        <f t="shared" si="61"/>
        <v>1</v>
      </c>
      <c r="Q19" s="4">
        <f t="shared" si="22"/>
        <v>1</v>
      </c>
      <c r="R19" s="4">
        <f t="shared" si="22"/>
        <v>1</v>
      </c>
      <c r="S19" s="4">
        <f t="shared" si="22"/>
        <v>1</v>
      </c>
      <c r="T19" s="4">
        <f t="shared" si="23"/>
        <v>1</v>
      </c>
      <c r="U19" s="4">
        <f t="shared" si="23"/>
        <v>1</v>
      </c>
      <c r="V19" s="4">
        <f t="shared" si="24"/>
        <v>1</v>
      </c>
      <c r="W19" s="4">
        <f t="shared" si="25"/>
        <v>1</v>
      </c>
      <c r="X19" s="4">
        <f t="shared" si="25"/>
        <v>1</v>
      </c>
      <c r="Y19" s="4">
        <f t="shared" ref="Y19:Z19" si="62">+Y8/Y$8</f>
        <v>1</v>
      </c>
      <c r="Z19" s="4">
        <f t="shared" si="62"/>
        <v>1</v>
      </c>
      <c r="AA19" s="4">
        <f t="shared" ref="AA19:AB19" si="63">+AA8/AA$8</f>
        <v>1</v>
      </c>
      <c r="AB19" s="4">
        <f t="shared" si="63"/>
        <v>1</v>
      </c>
      <c r="AC19" s="4">
        <f t="shared" ref="AC19:AD19" si="64">+AC8/AC$8</f>
        <v>1</v>
      </c>
      <c r="AD19" s="4">
        <f t="shared" si="64"/>
        <v>1</v>
      </c>
      <c r="AE19" s="4">
        <f t="shared" ref="AE19:AF19" si="65">+AE8/AE$8</f>
        <v>1</v>
      </c>
      <c r="AF19" s="4">
        <f t="shared" si="65"/>
        <v>1</v>
      </c>
      <c r="AG19" s="4">
        <f t="shared" ref="AG19:AH19" si="66">+AG8/AG$8</f>
        <v>1</v>
      </c>
      <c r="AH19" s="4">
        <f t="shared" si="66"/>
        <v>1</v>
      </c>
      <c r="AI19" s="4">
        <f t="shared" si="24"/>
        <v>1</v>
      </c>
    </row>
    <row r="21" spans="1:37" x14ac:dyDescent="0.25">
      <c r="A21" t="s">
        <v>14</v>
      </c>
    </row>
    <row r="22" spans="1:37" x14ac:dyDescent="0.25">
      <c r="A22" t="s">
        <v>4</v>
      </c>
      <c r="C22" s="4">
        <f>+C2/Input!C45</f>
        <v>2.1777003484320559E-2</v>
      </c>
      <c r="D22" s="4">
        <f>+D2/Input!D45</f>
        <v>1.9145394006659266E-2</v>
      </c>
      <c r="E22" s="4">
        <f>+E2/Input!E45</f>
        <v>2.1827706635622817E-2</v>
      </c>
      <c r="F22" s="4">
        <f>+F2/Input!F45</f>
        <v>2.6922009436580626E-2</v>
      </c>
      <c r="G22" s="4">
        <f>+G2/Input!G45</f>
        <v>2.4390243902439025E-2</v>
      </c>
      <c r="H22" s="4">
        <f>+H2/Input!H45</f>
        <v>2.5303643724696356E-2</v>
      </c>
      <c r="I22" s="4">
        <f>+I2/Input!I45</f>
        <v>2.3305084745762712E-2</v>
      </c>
      <c r="J22" s="4">
        <f>+J2/Input!J45</f>
        <v>2.4994160242933893E-2</v>
      </c>
      <c r="K22" s="4">
        <f>+K2/Input!K45</f>
        <v>2.9347349978098992E-2</v>
      </c>
      <c r="L22" s="4">
        <f>+L2/Input!L45</f>
        <v>2.8851815505397449E-2</v>
      </c>
      <c r="M22" s="4">
        <f>+M2/Input!M45</f>
        <v>3.0710558008831795E-2</v>
      </c>
      <c r="N22" s="4">
        <f>+N2/Input!N45</f>
        <v>3.2276015581524764E-2</v>
      </c>
      <c r="O22" s="4">
        <f>+O2/Input!O45</f>
        <v>3.1771674744211095E-2</v>
      </c>
      <c r="P22" s="4">
        <f>+P2/Input!P45</f>
        <v>3.6395484624367459E-2</v>
      </c>
      <c r="Q22" s="4">
        <f>+Q2/Input!Q45</f>
        <v>3.0756940283602957E-2</v>
      </c>
      <c r="R22" s="4">
        <f>+R2/Input!R45</f>
        <v>2.8841018337190671E-2</v>
      </c>
      <c r="S22" s="4">
        <f>+S2/Input!S45</f>
        <v>3.0423042304230423E-2</v>
      </c>
      <c r="T22" s="4">
        <f>+T2/Input!T45</f>
        <v>2.7258700497171266E-2</v>
      </c>
      <c r="U22" s="4">
        <f>+U2/Input!U45</f>
        <v>2.3917376336292807E-2</v>
      </c>
      <c r="V22" s="4">
        <f>+V2/Input!V45</f>
        <v>2.4806201550387597E-2</v>
      </c>
      <c r="W22" s="4">
        <f>+W2/Input!W45</f>
        <v>2.3132615221613986E-2</v>
      </c>
      <c r="X22" s="4">
        <f>+X2/Input!X45</f>
        <v>2.029621503017005E-2</v>
      </c>
      <c r="Y22" s="4">
        <f>+Y2/Input!Y45</f>
        <v>1.403148528405202E-2</v>
      </c>
      <c r="Z22" s="4">
        <f>+Z2/Input!Z45</f>
        <v>1.3460555460896235E-2</v>
      </c>
      <c r="AA22" s="4">
        <f>+AA2/Input!AA45</f>
        <v>1.6269329896907218E-2</v>
      </c>
      <c r="AB22" s="4">
        <f>+AB2/Input!AB45</f>
        <v>1.6306879950302843E-2</v>
      </c>
      <c r="AC22" s="4">
        <f>+AC2/Input!AC45</f>
        <v>1.9634703196347032E-2</v>
      </c>
      <c r="AD22" s="4">
        <f>+AD2/Input!AD45</f>
        <v>1.7012386211013281E-2</v>
      </c>
      <c r="AE22" s="4">
        <f>+AE2/Input!AE45</f>
        <v>1.3496415014761703E-2</v>
      </c>
      <c r="AF22" s="4">
        <f>+AF2/Input!AF45</f>
        <v>1.707239962061334E-2</v>
      </c>
      <c r="AG22" s="4">
        <f>+AG2/Input!AG45</f>
        <v>2.0050125313283207E-2</v>
      </c>
      <c r="AH22" s="4">
        <f>+AH2/Input!AH45</f>
        <v>1.5902054601745003E-2</v>
      </c>
      <c r="AI22" s="4">
        <f>+AI2/Input!AI45</f>
        <v>2.0938245428041347E-2</v>
      </c>
    </row>
    <row r="23" spans="1:37" x14ac:dyDescent="0.25">
      <c r="A23" t="s">
        <v>5</v>
      </c>
      <c r="C23" s="4">
        <f>+C3/Input!C46</f>
        <v>1.9897669130187607E-2</v>
      </c>
      <c r="D23" s="4">
        <f>+D3/Input!D46</f>
        <v>2.5429553264604811E-2</v>
      </c>
      <c r="E23" s="4">
        <f>+E3/Input!E46</f>
        <v>2.8490028490028491E-2</v>
      </c>
      <c r="F23" s="4">
        <f>+F3/Input!F46</f>
        <v>2.441860465116279E-2</v>
      </c>
      <c r="G23" s="4">
        <f>+G3/Input!G46</f>
        <v>1.8169112508735149E-2</v>
      </c>
      <c r="H23" s="4">
        <f>+H3/Input!H46</f>
        <v>1.9876627827278958E-2</v>
      </c>
      <c r="I23" s="4">
        <f>+I3/Input!I46</f>
        <v>2.9510395707578806E-2</v>
      </c>
      <c r="J23" s="4">
        <f>+J3/Input!J46</f>
        <v>2.4886877828054297E-2</v>
      </c>
      <c r="K23" s="4">
        <f>+K3/Input!K46</f>
        <v>3.4818941504178275E-2</v>
      </c>
      <c r="L23" s="4">
        <f>+L3/Input!L46</f>
        <v>3.8518518518518521E-2</v>
      </c>
      <c r="M23" s="4">
        <f>+M3/Input!M46</f>
        <v>4.4011544011544008E-2</v>
      </c>
      <c r="N23" s="4">
        <f>+N3/Input!N46</f>
        <v>4.3902439024390241E-2</v>
      </c>
      <c r="O23" s="4">
        <f>+O3/Input!O46</f>
        <v>3.7991858887381276E-2</v>
      </c>
      <c r="P23" s="4">
        <f>+P3/Input!P46</f>
        <v>3.3496161898115842E-2</v>
      </c>
      <c r="Q23" s="4">
        <f>+Q3/Input!Q46</f>
        <v>3.2282859338970023E-2</v>
      </c>
      <c r="R23" s="4">
        <f>+R3/Input!R46</f>
        <v>4.1901692183722805E-2</v>
      </c>
      <c r="S23" s="4">
        <f>+S3/Input!S46</f>
        <v>5.0886661526599847E-2</v>
      </c>
      <c r="T23" s="4">
        <f>+T3/Input!T46</f>
        <v>4.6282245827010619E-2</v>
      </c>
      <c r="U23" s="4">
        <f>+U3/Input!U46</f>
        <v>4.8600883652430045E-2</v>
      </c>
      <c r="V23" s="4">
        <f>+V3/Input!V46</f>
        <v>4.2844901456726647E-2</v>
      </c>
      <c r="W23" s="4">
        <f>+W3/Input!W46</f>
        <v>4.9230769230769231E-2</v>
      </c>
      <c r="X23" s="4">
        <f>+X3/Input!X46</f>
        <v>2.6778242677824266E-2</v>
      </c>
      <c r="Y23" s="4">
        <f>+Y3/Input!Y46</f>
        <v>1.5479876160990712E-2</v>
      </c>
      <c r="Z23" s="4">
        <f>+Z3/Input!Z46</f>
        <v>1.676829268292683E-2</v>
      </c>
      <c r="AA23" s="4">
        <f>+AA3/Input!AA46</f>
        <v>2.323503127792672E-2</v>
      </c>
      <c r="AB23" s="4">
        <f>+AB3/Input!AB46</f>
        <v>1.7456359102244388E-2</v>
      </c>
      <c r="AC23" s="4">
        <f>+AC3/Input!AC46</f>
        <v>2.1527777777777778E-2</v>
      </c>
      <c r="AD23" s="4">
        <f>+AD3/Input!AD46</f>
        <v>1.7879161528976572E-2</v>
      </c>
      <c r="AE23" s="4">
        <f>+AE3/Input!AE46</f>
        <v>1.4790996784565916E-2</v>
      </c>
      <c r="AF23" s="4">
        <f>+AF3/Input!AF46</f>
        <v>1.6323633782824698E-2</v>
      </c>
      <c r="AG23" s="4">
        <f>+AG3/Input!AG46</f>
        <v>1.227390180878553E-2</v>
      </c>
      <c r="AH23" s="4">
        <f>+AH3/Input!AH46</f>
        <v>1.4809590973201692E-2</v>
      </c>
      <c r="AI23" s="4">
        <f>+AI3/Input!AI46</f>
        <v>1.1198945981554678E-2</v>
      </c>
      <c r="AK23" s="17"/>
    </row>
    <row r="24" spans="1:37" x14ac:dyDescent="0.25">
      <c r="A24" t="s">
        <v>6</v>
      </c>
      <c r="C24" s="4">
        <f>+C4/Input!C47</f>
        <v>7.7529566360052565E-2</v>
      </c>
      <c r="D24" s="4">
        <f>+D4/Input!D47</f>
        <v>6.0324825986078884E-2</v>
      </c>
      <c r="E24" s="4">
        <f>+E4/Input!E47</f>
        <v>4.5706371191135735E-2</v>
      </c>
      <c r="F24" s="4">
        <f>+F4/Input!F47</f>
        <v>7.3643410852713184E-2</v>
      </c>
      <c r="G24" s="4">
        <f>+G4/Input!G47</f>
        <v>5.5312954876273655E-2</v>
      </c>
      <c r="H24" s="4">
        <f>+H4/Input!H47</f>
        <v>7.5609756097560973E-2</v>
      </c>
      <c r="I24" s="4">
        <f>+I4/Input!I47</f>
        <v>6.7776456599286564E-2</v>
      </c>
      <c r="J24" s="4">
        <f>+J4/Input!J47</f>
        <v>4.8863636363636366E-2</v>
      </c>
      <c r="K24" s="4">
        <f>+K4/Input!K47</f>
        <v>4.4340723453908985E-2</v>
      </c>
      <c r="L24" s="4">
        <f>+L4/Input!L47</f>
        <v>7.371794871794872E-2</v>
      </c>
      <c r="M24" s="4">
        <f>+M4/Input!M47</f>
        <v>7.7777777777777779E-2</v>
      </c>
      <c r="N24" s="4">
        <f>+N4/Input!N47</f>
        <v>5.8823529411764705E-2</v>
      </c>
      <c r="O24" s="4">
        <f>+O4/Input!O47</f>
        <v>6.0240963855421686E-2</v>
      </c>
      <c r="P24" s="4">
        <f>+P4/Input!P47</f>
        <v>6.3778580024067388E-2</v>
      </c>
      <c r="Q24" s="4">
        <f>+Q4/Input!Q47</f>
        <v>4.0332147093712932E-2</v>
      </c>
      <c r="R24" s="4">
        <f>+R4/Input!R47</f>
        <v>4.8484848484848485E-2</v>
      </c>
      <c r="S24" s="4">
        <f>+S4/Input!S47</f>
        <v>6.4599483204134361E-2</v>
      </c>
      <c r="T24" s="4">
        <f>+T4/Input!T47</f>
        <v>9.171974522292993E-2</v>
      </c>
      <c r="U24" s="4">
        <f>+U4/Input!U47</f>
        <v>6.3591022443890269E-2</v>
      </c>
      <c r="V24" s="4">
        <f>+V4/Input!V47</f>
        <v>6.8292682926829273E-2</v>
      </c>
      <c r="W24" s="4">
        <f>+W4/Input!W47</f>
        <v>2.6097271648873072E-2</v>
      </c>
      <c r="X24" s="4">
        <f>+X4/Input!X47</f>
        <v>3.4319526627218933E-2</v>
      </c>
      <c r="Y24" s="4">
        <f>+Y4/Input!Y47</f>
        <v>3.3205619412515965E-2</v>
      </c>
      <c r="Z24" s="4">
        <f>+Z4/Input!Z47</f>
        <v>3.3142857142857141E-2</v>
      </c>
      <c r="AA24" s="4">
        <f>+AA4/Input!AA47</f>
        <v>5.3418803418803416E-2</v>
      </c>
      <c r="AB24" s="4">
        <f>+AB4/Input!AB47</f>
        <v>7.1969696969696975E-2</v>
      </c>
      <c r="AC24" s="4">
        <f>+AC4/Input!AC47</f>
        <v>4.4334975369458129E-2</v>
      </c>
      <c r="AD24" s="4">
        <f>+AD4/Input!AD47</f>
        <v>4.2110874200426439E-2</v>
      </c>
      <c r="AE24" s="4">
        <f>+AE4/Input!AE47</f>
        <v>3.215434083601286E-2</v>
      </c>
      <c r="AF24" s="4">
        <f>+AF4/Input!AF47</f>
        <v>2.144469525959368E-2</v>
      </c>
      <c r="AG24" s="4">
        <f>+AG4/Input!AG47</f>
        <v>2.1727609962904081E-2</v>
      </c>
      <c r="AH24" s="4">
        <f>+AH4/Input!AH47</f>
        <v>3.3942558746736295E-2</v>
      </c>
      <c r="AI24" s="4">
        <f>+AI4/Input!AI47</f>
        <v>2.3041474654377881E-2</v>
      </c>
      <c r="AK24" s="17"/>
    </row>
    <row r="25" spans="1:37" x14ac:dyDescent="0.25">
      <c r="A25" t="s">
        <v>7</v>
      </c>
      <c r="C25" s="4">
        <f>+C5/Input!C48</f>
        <v>1.7531750414135835E-2</v>
      </c>
      <c r="D25" s="4">
        <f>+D5/Input!D48</f>
        <v>2.013613159387408E-2</v>
      </c>
      <c r="E25" s="4">
        <f>+E5/Input!E48</f>
        <v>2.2230113636363635E-2</v>
      </c>
      <c r="F25" s="4">
        <f>+F5/Input!F48</f>
        <v>2.4943144303426014E-2</v>
      </c>
      <c r="G25" s="4">
        <f>+G5/Input!G48</f>
        <v>2.9575138868037833E-2</v>
      </c>
      <c r="H25" s="4">
        <f>+H5/Input!H48</f>
        <v>2.7585699573341178E-2</v>
      </c>
      <c r="I25" s="4">
        <f>+I5/Input!I48</f>
        <v>2.8594122319301033E-2</v>
      </c>
      <c r="J25" s="4">
        <f>+J5/Input!J48</f>
        <v>2.9739513095322592E-2</v>
      </c>
      <c r="K25" s="4">
        <f>+K5/Input!K48</f>
        <v>2.99079754601227E-2</v>
      </c>
      <c r="L25" s="4">
        <f>+L5/Input!L48</f>
        <v>2.9786043909942665E-2</v>
      </c>
      <c r="M25" s="4">
        <f>+M5/Input!M48</f>
        <v>2.9509504187159377E-2</v>
      </c>
      <c r="N25" s="4">
        <f>+N5/Input!N48</f>
        <v>3.2243675524119032E-2</v>
      </c>
      <c r="O25" s="4">
        <f>+O5/Input!O48</f>
        <v>3.3663366336633666E-2</v>
      </c>
      <c r="P25" s="4">
        <f>+P5/Input!P48</f>
        <v>3.4088282874971114E-2</v>
      </c>
      <c r="Q25" s="4">
        <f>+Q5/Input!Q48</f>
        <v>3.5145267104029994E-2</v>
      </c>
      <c r="R25" s="4">
        <f>+R5/Input!R48</f>
        <v>3.4402714124159274E-2</v>
      </c>
      <c r="S25" s="4">
        <f>+S5/Input!S48</f>
        <v>3.3240339526325165E-2</v>
      </c>
      <c r="T25" s="4">
        <f>+T5/Input!T48</f>
        <v>3.517265515632291E-2</v>
      </c>
      <c r="U25" s="4">
        <f>+U5/Input!U48</f>
        <v>3.5252975351119632E-2</v>
      </c>
      <c r="V25" s="4">
        <f>+V5/Input!V48</f>
        <v>3.2901070275780056E-2</v>
      </c>
      <c r="W25" s="4">
        <f>+W5/Input!W48</f>
        <v>3.2800424753701846E-2</v>
      </c>
      <c r="X25" s="4">
        <f>+X5/Input!X48</f>
        <v>2.8711862374872624E-2</v>
      </c>
      <c r="Y25" s="4">
        <f>+Y5/Input!Y48</f>
        <v>2.5090909090909091E-2</v>
      </c>
      <c r="Z25" s="4">
        <f>+Z5/Input!Z48</f>
        <v>1.9687388139840115E-2</v>
      </c>
      <c r="AA25" s="4">
        <f>+AA5/Input!AA48</f>
        <v>1.7174619035723208E-2</v>
      </c>
      <c r="AB25" s="4">
        <f>+AB5/Input!AB48</f>
        <v>1.7858164959075037E-2</v>
      </c>
      <c r="AC25" s="4">
        <f>+AC5/Input!AC48</f>
        <v>2.0456290446418779E-2</v>
      </c>
      <c r="AD25" s="4">
        <f>+AD5/Input!AD48</f>
        <v>2.2471304628980976E-2</v>
      </c>
      <c r="AE25" s="4">
        <f>+AE5/Input!AE48</f>
        <v>2.190608731508685E-2</v>
      </c>
      <c r="AF25" s="4">
        <f>+AF5/Input!AF48</f>
        <v>1.9927071028709362E-2</v>
      </c>
      <c r="AG25" s="4">
        <f>+AG5/Input!AG48</f>
        <v>2.0318250142538744E-2</v>
      </c>
      <c r="AH25" s="4">
        <f>+AH5/Input!AH48</f>
        <v>2.1050982030923527E-2</v>
      </c>
      <c r="AI25" s="4">
        <f>+AI5/Input!AI48</f>
        <v>2.2486497714997923E-2</v>
      </c>
      <c r="AK25" s="17"/>
    </row>
    <row r="26" spans="1:37" x14ac:dyDescent="0.25">
      <c r="A26" t="s">
        <v>10</v>
      </c>
      <c r="C26" s="4">
        <f>+C6/Input!C49</f>
        <v>2.1141649048625793E-2</v>
      </c>
      <c r="D26" s="4">
        <f>+D6/Input!D49</f>
        <v>2.0952757461949002E-2</v>
      </c>
      <c r="E26" s="4">
        <f>+E6/Input!E49</f>
        <v>2.4080138701598922E-2</v>
      </c>
      <c r="F26" s="4">
        <f>+F6/Input!F49</f>
        <v>2.6113094119857225E-2</v>
      </c>
      <c r="G26" s="4">
        <f>+G6/Input!G49</f>
        <v>2.2804204525209336E-2</v>
      </c>
      <c r="H26" s="4">
        <f>+H6/Input!H49</f>
        <v>2.3840325263352429E-2</v>
      </c>
      <c r="I26" s="4">
        <f>+I6/Input!I49</f>
        <v>2.4917232967415926E-2</v>
      </c>
      <c r="J26" s="4">
        <f>+J6/Input!J49</f>
        <v>2.4968789013732832E-2</v>
      </c>
      <c r="K26" s="4">
        <f>+K6/Input!K49</f>
        <v>3.0656447850716428E-2</v>
      </c>
      <c r="L26" s="4">
        <f>+L6/Input!L49</f>
        <v>3.0876648564778897E-2</v>
      </c>
      <c r="M26" s="4">
        <f>+M6/Input!M49</f>
        <v>3.3605527638190955E-2</v>
      </c>
      <c r="N26" s="4">
        <f>+N6/Input!N49</f>
        <v>3.4720187518312337E-2</v>
      </c>
      <c r="O26" s="4">
        <f>+O6/Input!O49</f>
        <v>3.3073101490418734E-2</v>
      </c>
      <c r="P26" s="4">
        <f>+P6/Input!P49</f>
        <v>3.5763201947953127E-2</v>
      </c>
      <c r="Q26" s="4">
        <f>+Q6/Input!Q49</f>
        <v>3.1071655041217502E-2</v>
      </c>
      <c r="R26" s="4">
        <f>+R6/Input!R49</f>
        <v>3.120443277923593E-2</v>
      </c>
      <c r="S26" s="4">
        <f>+S6/Input!S49</f>
        <v>3.4296555750145945E-2</v>
      </c>
      <c r="T26" s="4">
        <f>+T6/Input!T49</f>
        <v>3.0764927982100405E-2</v>
      </c>
      <c r="U26" s="4">
        <f>+U6/Input!U49</f>
        <v>2.8791624254762251E-2</v>
      </c>
      <c r="V26" s="4">
        <f>+V6/Input!V49</f>
        <v>2.8133396554449186E-2</v>
      </c>
      <c r="W26" s="4">
        <f>+W6/Input!W49</f>
        <v>2.8005170185264973E-2</v>
      </c>
      <c r="X26" s="4">
        <f>+X6/Input!X49</f>
        <v>2.1458583433373351E-2</v>
      </c>
      <c r="Y26" s="4">
        <f>+Y6/Input!Y49</f>
        <v>1.429372197309417E-2</v>
      </c>
      <c r="Z26" s="4">
        <f>+Z6/Input!Z49</f>
        <v>1.4064893468876202E-2</v>
      </c>
      <c r="AA26" s="4">
        <f>+AA6/Input!AA49</f>
        <v>1.7333151357990993E-2</v>
      </c>
      <c r="AB26" s="4">
        <f>+AB6/Input!AB49</f>
        <v>1.6487830410887201E-2</v>
      </c>
      <c r="AC26" s="4">
        <f>+AC6/Input!AC49</f>
        <v>1.9975031210986267E-2</v>
      </c>
      <c r="AD26" s="4">
        <f>+AD6/Input!AD49</f>
        <v>1.7181304817974287E-2</v>
      </c>
      <c r="AE26" s="4">
        <f>+AE6/Input!AE49</f>
        <v>1.3728657129672358E-2</v>
      </c>
      <c r="AF26" s="4">
        <f>+AF6/Input!AF49</f>
        <v>1.6936005171299288E-2</v>
      </c>
      <c r="AG26" s="4">
        <f>+AG6/Input!AG49</f>
        <v>1.8605209458648422E-2</v>
      </c>
      <c r="AH26" s="4">
        <f>+AH6/Input!AH49</f>
        <v>1.5720319099014547E-2</v>
      </c>
      <c r="AI26" s="4">
        <f>+AI6/Input!AI49</f>
        <v>1.9307149161518093E-2</v>
      </c>
      <c r="AK26" s="17"/>
    </row>
    <row r="27" spans="1:37" x14ac:dyDescent="0.25">
      <c r="A27" t="s">
        <v>11</v>
      </c>
      <c r="C27" s="4">
        <f>+C7/Input!C50</f>
        <v>2.8336686787391013E-2</v>
      </c>
      <c r="D27" s="4">
        <f>+D7/Input!D50</f>
        <v>2.6684681641614593E-2</v>
      </c>
      <c r="E27" s="4">
        <f>+E7/Input!E50</f>
        <v>2.672078471165229E-2</v>
      </c>
      <c r="F27" s="4">
        <f>+F7/Input!F50</f>
        <v>3.2146957520091848E-2</v>
      </c>
      <c r="G27" s="4">
        <f>+G7/Input!G50</f>
        <v>2.6349206349206348E-2</v>
      </c>
      <c r="H27" s="4">
        <f>+H7/Input!H50</f>
        <v>3.0653185684480822E-2</v>
      </c>
      <c r="I27" s="4">
        <f>+I7/Input!I50</f>
        <v>3.0395136778115502E-2</v>
      </c>
      <c r="J27" s="4">
        <f>+J7/Input!J50</f>
        <v>2.8210266687220594E-2</v>
      </c>
      <c r="K27" s="4">
        <f>+K7/Input!K50</f>
        <v>3.2366234144919084E-2</v>
      </c>
      <c r="L27" s="4">
        <f>+L7/Input!L50</f>
        <v>3.6309443164882806E-2</v>
      </c>
      <c r="M27" s="4">
        <f>+M7/Input!M50</f>
        <v>3.8590136528280861E-2</v>
      </c>
      <c r="N27" s="4">
        <f>+N7/Input!N50</f>
        <v>3.7624017523515012E-2</v>
      </c>
      <c r="O27" s="4">
        <f>+O7/Input!O50</f>
        <v>3.5936507936507933E-2</v>
      </c>
      <c r="P27" s="4">
        <f>+P7/Input!P50</f>
        <v>3.8908403134288033E-2</v>
      </c>
      <c r="Q27" s="4">
        <f>+Q7/Input!Q50</f>
        <v>3.2163333799468605E-2</v>
      </c>
      <c r="R27" s="4">
        <f>+R7/Input!R50</f>
        <v>3.3060002603149813E-2</v>
      </c>
      <c r="S27" s="4">
        <f>+S7/Input!S50</f>
        <v>3.7372147915027534E-2</v>
      </c>
      <c r="T27" s="4">
        <f>+T7/Input!T50</f>
        <v>3.6794354838709679E-2</v>
      </c>
      <c r="U27" s="4">
        <f>+U7/Input!U50</f>
        <v>3.2426097148066158E-2</v>
      </c>
      <c r="V27" s="4">
        <f>+V7/Input!V50</f>
        <v>3.2741010214075834E-2</v>
      </c>
      <c r="W27" s="4">
        <f>+W7/Input!W50</f>
        <v>2.7799128875224188E-2</v>
      </c>
      <c r="X27" s="4">
        <f>+X7/Input!X50</f>
        <v>2.290584631775203E-2</v>
      </c>
      <c r="Y27" s="4">
        <f>+Y7/Input!Y50</f>
        <v>1.616365702740245E-2</v>
      </c>
      <c r="Z27" s="4">
        <f>+Z7/Input!Z50</f>
        <v>1.6137040714995034E-2</v>
      </c>
      <c r="AA27" s="4">
        <f>+AA7/Input!AA50</f>
        <v>2.1420791480091975E-2</v>
      </c>
      <c r="AB27" s="4">
        <f>+AB7/Input!AB50</f>
        <v>2.4659674179870566E-2</v>
      </c>
      <c r="AC27" s="4">
        <f>+AC7/Input!AC50</f>
        <v>2.3645424663344291E-2</v>
      </c>
      <c r="AD27" s="4">
        <f>+AD7/Input!AD50</f>
        <v>2.1766839886263357E-2</v>
      </c>
      <c r="AE27" s="4">
        <f>+AE7/Input!AE50</f>
        <v>1.6531350875476865E-2</v>
      </c>
      <c r="AF27" s="4">
        <f>+AF7/Input!AF50</f>
        <v>1.7776375302408751E-2</v>
      </c>
      <c r="AG27" s="4">
        <f>+AG7/Input!AG50</f>
        <v>1.9181835975729106E-2</v>
      </c>
      <c r="AH27" s="4">
        <f>+AH7/Input!AH50</f>
        <v>1.9063128652169747E-2</v>
      </c>
      <c r="AI27" s="4">
        <f>+AI7/Input!AI50</f>
        <v>2.0085582045236226E-2</v>
      </c>
      <c r="AK27" s="17"/>
    </row>
    <row r="28" spans="1:37" x14ac:dyDescent="0.25">
      <c r="A28" t="s">
        <v>12</v>
      </c>
      <c r="C28" s="4">
        <f>+C8/Input!C51</f>
        <v>2.0682573831410131E-2</v>
      </c>
      <c r="D28" s="4">
        <f>+D8/Input!D51</f>
        <v>2.2072409488139825E-2</v>
      </c>
      <c r="E28" s="4">
        <f>+E8/Input!E51</f>
        <v>2.3558245385885059E-2</v>
      </c>
      <c r="F28" s="4">
        <f>+F8/Input!F51</f>
        <v>2.7169505271695052E-2</v>
      </c>
      <c r="G28" s="4">
        <f>+G8/Input!G51</f>
        <v>2.8539394557129751E-2</v>
      </c>
      <c r="H28" s="4">
        <f>+H8/Input!H51</f>
        <v>2.8549810844892814E-2</v>
      </c>
      <c r="I28" s="4">
        <f>+I8/Input!I51</f>
        <v>2.9174213128395909E-2</v>
      </c>
      <c r="J28" s="4">
        <f>+J8/Input!J51</f>
        <v>2.9257387247278381E-2</v>
      </c>
      <c r="K28" s="4">
        <f>+K8/Input!K51</f>
        <v>3.0703202377022121E-2</v>
      </c>
      <c r="L28" s="4">
        <f>+L8/Input!L51</f>
        <v>3.2006641147442699E-2</v>
      </c>
      <c r="M28" s="4">
        <f>+M8/Input!M51</f>
        <v>3.2442404607631391E-2</v>
      </c>
      <c r="N28" s="4">
        <f>+N8/Input!N51</f>
        <v>3.4024047070862116E-2</v>
      </c>
      <c r="O28" s="4">
        <f>+O8/Input!O51</f>
        <v>3.4392828035859822E-2</v>
      </c>
      <c r="P28" s="4">
        <f>+P8/Input!P51</f>
        <v>3.5532173209227032E-2</v>
      </c>
      <c r="Q28" s="4">
        <f>+Q8/Input!Q51</f>
        <v>3.4264954795029515E-2</v>
      </c>
      <c r="R28" s="4">
        <f>+R8/Input!R51</f>
        <v>3.3981375592223494E-2</v>
      </c>
      <c r="S28" s="4">
        <f>+S8/Input!S51</f>
        <v>3.4527847015077842E-2</v>
      </c>
      <c r="T28" s="4">
        <f>+T8/Input!T51</f>
        <v>3.5685805422647529E-2</v>
      </c>
      <c r="U28" s="4">
        <f>+U8/Input!U51</f>
        <v>3.439861460957179E-2</v>
      </c>
      <c r="V28" s="4">
        <f>+V8/Input!V51</f>
        <v>3.285495444650488E-2</v>
      </c>
      <c r="W28" s="4">
        <f>+W8/Input!W51</f>
        <v>3.1223492345599225E-2</v>
      </c>
      <c r="X28" s="4">
        <f>+X8/Input!X51</f>
        <v>2.6909722222222224E-2</v>
      </c>
      <c r="Y28" s="4">
        <f>+Y8/Input!Y51</f>
        <v>2.2195831115115278E-2</v>
      </c>
      <c r="Z28" s="4">
        <f>+Z8/Input!Z51</f>
        <v>1.8534934321863164E-2</v>
      </c>
      <c r="AA28" s="4">
        <f>+AA8/Input!AA51</f>
        <v>1.8619979402677653E-2</v>
      </c>
      <c r="AB28" s="4">
        <f>+AB8/Input!AB51</f>
        <v>2.0164188703514545E-2</v>
      </c>
      <c r="AC28" s="4">
        <f>+AC8/Input!AC51</f>
        <v>2.1543466473883967E-2</v>
      </c>
      <c r="AD28" s="4">
        <f>+AD8/Input!AD51</f>
        <v>2.2221449436639309E-2</v>
      </c>
      <c r="AE28" s="4">
        <f>+AE8/Input!AE51</f>
        <v>2.0051309748852282E-2</v>
      </c>
      <c r="AF28" s="4">
        <f>+AF8/Input!AF51</f>
        <v>1.9221478362895991E-2</v>
      </c>
      <c r="AG28" s="4">
        <f>+AG8/Input!AG51</f>
        <v>1.9924773813154419E-2</v>
      </c>
      <c r="AH28" s="4">
        <f>+AH8/Input!AH51</f>
        <v>2.0349525065071157E-2</v>
      </c>
      <c r="AI28" s="4">
        <f>+AI8/Input!AI51</f>
        <v>2.1591168137558212E-2</v>
      </c>
      <c r="AK28" s="17"/>
    </row>
  </sheetData>
  <phoneticPr fontId="4" type="noConversion"/>
  <pageMargins left="0.75" right="0.75" top="1" bottom="1" header="0.5" footer="0.5"/>
  <pageSetup scale="60" orientation="landscape" r:id="rId1"/>
  <headerFooter alignWithMargins="0">
    <oddHeader>&amp;LCU-Boulder undergraduate colleges&amp;C&amp;A&amp;RFall headcount by type over time</oddHeader>
    <oddFooter>&amp;LPBA:L:\ir\reports\time\enttype&amp;C&amp;A  
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L28"/>
  <sheetViews>
    <sheetView workbookViewId="0">
      <pane xSplit="1" ySplit="1" topLeftCell="B2" activePane="bottomRight" state="frozen"/>
      <selection activeCell="U2" sqref="U2"/>
      <selection pane="topRight" activeCell="U2" sqref="U2"/>
      <selection pane="bottomLeft" activeCell="U2" sqref="U2"/>
      <selection pane="bottomRight"/>
    </sheetView>
  </sheetViews>
  <sheetFormatPr defaultRowHeight="13.2" x14ac:dyDescent="0.25"/>
  <cols>
    <col min="1" max="1" width="15.88671875" customWidth="1"/>
    <col min="2" max="2" width="7.44140625" customWidth="1"/>
    <col min="3" max="35" width="7.33203125" customWidth="1"/>
    <col min="38" max="38" width="9.109375" style="11"/>
  </cols>
  <sheetData>
    <row r="1" spans="1:35" x14ac:dyDescent="0.25">
      <c r="A1" s="9" t="s">
        <v>9</v>
      </c>
      <c r="B1" s="9" t="s">
        <v>8</v>
      </c>
      <c r="C1" s="10">
        <f>Input!C4</f>
        <v>1991</v>
      </c>
      <c r="D1" s="10">
        <f>Input!D4</f>
        <v>1992</v>
      </c>
      <c r="E1" s="10">
        <f>Input!E4</f>
        <v>1993</v>
      </c>
      <c r="F1" s="10">
        <f>Input!F4</f>
        <v>1994</v>
      </c>
      <c r="G1" s="10">
        <f>Input!G4</f>
        <v>1995</v>
      </c>
      <c r="H1" s="10">
        <f>Input!H4</f>
        <v>1996</v>
      </c>
      <c r="I1" s="10">
        <f>Input!I4</f>
        <v>1997</v>
      </c>
      <c r="J1" s="10">
        <f>Input!J4</f>
        <v>1998</v>
      </c>
      <c r="K1" s="10">
        <f>Input!K4</f>
        <v>1999</v>
      </c>
      <c r="L1" s="10">
        <f>Input!L4</f>
        <v>2000</v>
      </c>
      <c r="M1" s="10">
        <f>Input!M4</f>
        <v>2001</v>
      </c>
      <c r="N1" s="10">
        <f>Input!N4</f>
        <v>2002</v>
      </c>
      <c r="O1" s="10">
        <f>Input!O4</f>
        <v>2003</v>
      </c>
      <c r="P1" s="10">
        <f>Input!P4</f>
        <v>2004</v>
      </c>
      <c r="Q1" s="10">
        <f>Input!Q4</f>
        <v>2005</v>
      </c>
      <c r="R1" s="10">
        <f>Input!R4</f>
        <v>2006</v>
      </c>
      <c r="S1" s="10">
        <f>Input!S4</f>
        <v>2007</v>
      </c>
      <c r="T1" s="10">
        <f>Input!T4</f>
        <v>2008</v>
      </c>
      <c r="U1" s="10">
        <f>Input!U4</f>
        <v>2009</v>
      </c>
      <c r="V1" s="10">
        <f>Input!V4</f>
        <v>2010</v>
      </c>
      <c r="W1" s="10">
        <f>Input!W4</f>
        <v>2011</v>
      </c>
      <c r="X1" s="10">
        <f>Input!X4</f>
        <v>2012</v>
      </c>
      <c r="Y1" s="10">
        <f>Input!Y4</f>
        <v>2013</v>
      </c>
      <c r="Z1" s="10">
        <f>Input!Z4</f>
        <v>2014</v>
      </c>
      <c r="AA1" s="10">
        <f>Input!AA4</f>
        <v>2015</v>
      </c>
      <c r="AB1" s="10">
        <f>Input!AB4</f>
        <v>2016</v>
      </c>
      <c r="AC1" s="10">
        <f>Input!AC4</f>
        <v>2017</v>
      </c>
      <c r="AD1" s="10">
        <f>Input!AD4</f>
        <v>2018</v>
      </c>
      <c r="AE1" s="10">
        <f>Input!AE4</f>
        <v>2019</v>
      </c>
      <c r="AF1" s="10">
        <f>Input!AF4</f>
        <v>2020</v>
      </c>
      <c r="AG1" s="10">
        <f>Input!AG4</f>
        <v>2021</v>
      </c>
      <c r="AH1" s="10">
        <f>Input!AH4</f>
        <v>2022</v>
      </c>
      <c r="AI1" s="10">
        <f>Input!AI4</f>
        <v>2023</v>
      </c>
    </row>
    <row r="2" spans="1:35" x14ac:dyDescent="0.25">
      <c r="A2" t="s">
        <v>4</v>
      </c>
      <c r="B2" s="3" t="str">
        <f>+Input!B35</f>
        <v>CMCI</v>
      </c>
      <c r="C2" s="3">
        <f>+Input!C35</f>
        <v>0</v>
      </c>
      <c r="D2" s="3">
        <f>+Input!D35</f>
        <v>0</v>
      </c>
      <c r="E2" s="3">
        <f>+Input!E35</f>
        <v>0</v>
      </c>
      <c r="F2" s="3">
        <f>+Input!F35</f>
        <v>0</v>
      </c>
      <c r="G2" s="3">
        <f>+Input!G35</f>
        <v>0</v>
      </c>
      <c r="H2" s="3">
        <f>+Input!H35</f>
        <v>0</v>
      </c>
      <c r="I2" s="3">
        <f>+Input!I35</f>
        <v>0</v>
      </c>
      <c r="J2" s="3">
        <f>+Input!J35</f>
        <v>0</v>
      </c>
      <c r="K2" s="3">
        <f>+Input!K35</f>
        <v>0</v>
      </c>
      <c r="L2" s="3">
        <f>+Input!L35</f>
        <v>0</v>
      </c>
      <c r="M2" s="3">
        <f>+Input!M35</f>
        <v>0</v>
      </c>
      <c r="N2" s="3">
        <f>+Input!N35</f>
        <v>0</v>
      </c>
      <c r="O2" s="3">
        <f>+Input!O35</f>
        <v>0</v>
      </c>
      <c r="P2" s="3">
        <f>+Input!P35</f>
        <v>0</v>
      </c>
      <c r="Q2" s="3">
        <f>+Input!Q35</f>
        <v>0</v>
      </c>
      <c r="R2" s="3">
        <f>+Input!R35</f>
        <v>37</v>
      </c>
      <c r="S2" s="3">
        <f>+Input!S35</f>
        <v>46</v>
      </c>
      <c r="T2" s="3">
        <f>+Input!T35</f>
        <v>28</v>
      </c>
      <c r="U2" s="3">
        <f>+Input!U35</f>
        <v>23</v>
      </c>
      <c r="V2" s="3">
        <f>+Input!V35</f>
        <v>15</v>
      </c>
      <c r="W2" s="3">
        <f>+Input!W35</f>
        <v>26</v>
      </c>
      <c r="X2" s="3">
        <f>+Input!X35</f>
        <v>103</v>
      </c>
      <c r="Y2" s="3">
        <f>+Input!Y35</f>
        <v>92</v>
      </c>
      <c r="Z2" s="3">
        <f>+Input!Z35</f>
        <v>106</v>
      </c>
      <c r="AA2" s="3">
        <f>+Input!AA35</f>
        <v>215</v>
      </c>
      <c r="AB2" s="3">
        <f>+Input!AB35</f>
        <v>246</v>
      </c>
      <c r="AC2" s="3">
        <f>+Input!AC35</f>
        <v>303</v>
      </c>
      <c r="AD2" s="3">
        <f>+Input!AD35</f>
        <v>321</v>
      </c>
      <c r="AE2" s="3">
        <f>+Input!AE35</f>
        <v>341</v>
      </c>
      <c r="AF2" s="3">
        <f>+Input!AF35</f>
        <v>271</v>
      </c>
      <c r="AG2" s="3">
        <f>+Input!AG35</f>
        <v>300</v>
      </c>
      <c r="AH2" s="3">
        <f>+Input!AH35</f>
        <v>324</v>
      </c>
      <c r="AI2" s="3">
        <f>+Input!AI35</f>
        <v>390</v>
      </c>
    </row>
    <row r="3" spans="1:35" x14ac:dyDescent="0.25">
      <c r="A3" t="s">
        <v>5</v>
      </c>
      <c r="B3" s="3" t="str">
        <f>+Input!B36</f>
        <v>CMCI</v>
      </c>
      <c r="C3" s="3">
        <f>+Input!C36</f>
        <v>9</v>
      </c>
      <c r="D3" s="3">
        <f>+Input!D36</f>
        <v>7</v>
      </c>
      <c r="E3" s="3">
        <f>+Input!E36</f>
        <v>6</v>
      </c>
      <c r="F3" s="3">
        <f>+Input!F36</f>
        <v>4</v>
      </c>
      <c r="G3" s="3">
        <f>+Input!G36</f>
        <v>2</v>
      </c>
      <c r="H3" s="3">
        <f>+Input!H36</f>
        <v>5</v>
      </c>
      <c r="I3" s="3">
        <f>+Input!I36</f>
        <v>5</v>
      </c>
      <c r="J3" s="3">
        <f>+Input!J36</f>
        <v>9</v>
      </c>
      <c r="K3" s="3">
        <f>+Input!K36</f>
        <v>4</v>
      </c>
      <c r="L3" s="3">
        <f>+Input!L36</f>
        <v>8</v>
      </c>
      <c r="M3" s="3">
        <f>+Input!M36</f>
        <v>11</v>
      </c>
      <c r="N3" s="3">
        <f>+Input!N36</f>
        <v>15</v>
      </c>
      <c r="O3" s="3">
        <f>+Input!O36</f>
        <v>10</v>
      </c>
      <c r="P3" s="3">
        <f>+Input!P36</f>
        <v>14</v>
      </c>
      <c r="Q3" s="3">
        <f>+Input!Q36</f>
        <v>12</v>
      </c>
      <c r="R3" s="3">
        <f>+Input!R36</f>
        <v>5</v>
      </c>
      <c r="S3" s="3">
        <f>+Input!S36</f>
        <v>6</v>
      </c>
      <c r="T3" s="3">
        <f>+Input!T36</f>
        <v>11</v>
      </c>
      <c r="U3" s="3">
        <f>+Input!U36</f>
        <v>14</v>
      </c>
      <c r="V3" s="3">
        <f>+Input!V36</f>
        <v>17</v>
      </c>
      <c r="W3" s="3">
        <f>+Input!W36</f>
        <v>21</v>
      </c>
      <c r="X3" s="3">
        <f>+Input!X36</f>
        <v>31</v>
      </c>
      <c r="Y3" s="3">
        <f>+Input!Y36</f>
        <v>24</v>
      </c>
      <c r="Z3" s="3">
        <f>+Input!Z36</f>
        <v>14</v>
      </c>
      <c r="AA3" s="3">
        <f>+Input!AA36</f>
        <v>28</v>
      </c>
      <c r="AB3" s="3">
        <f>+Input!AB36</f>
        <v>42</v>
      </c>
      <c r="AC3" s="3">
        <f>+Input!AC36</f>
        <v>64</v>
      </c>
      <c r="AD3" s="3">
        <f>+Input!AD36</f>
        <v>70</v>
      </c>
      <c r="AE3" s="3">
        <f>+Input!AE36</f>
        <v>60</v>
      </c>
      <c r="AF3" s="3">
        <f>+Input!AF36</f>
        <v>54</v>
      </c>
      <c r="AG3" s="3">
        <f>+Input!AG36</f>
        <v>71</v>
      </c>
      <c r="AH3" s="3">
        <f>+Input!AH36</f>
        <v>60</v>
      </c>
      <c r="AI3" s="3">
        <f>+Input!AI36</f>
        <v>59</v>
      </c>
    </row>
    <row r="4" spans="1:35" x14ac:dyDescent="0.25">
      <c r="A4" t="s">
        <v>6</v>
      </c>
      <c r="B4" s="3" t="str">
        <f>+Input!B37</f>
        <v>CMCI</v>
      </c>
      <c r="C4" s="3">
        <f>+Input!C37</f>
        <v>154</v>
      </c>
      <c r="D4" s="3">
        <f>+Input!D37</f>
        <v>196</v>
      </c>
      <c r="E4" s="3">
        <f>+Input!E37</f>
        <v>170</v>
      </c>
      <c r="F4" s="3">
        <f>+Input!F37</f>
        <v>167</v>
      </c>
      <c r="G4" s="3">
        <f>+Input!G37</f>
        <v>199</v>
      </c>
      <c r="H4" s="3">
        <f>+Input!H37</f>
        <v>201</v>
      </c>
      <c r="I4" s="3">
        <f>+Input!I37</f>
        <v>190</v>
      </c>
      <c r="J4" s="3">
        <f>+Input!J37</f>
        <v>218</v>
      </c>
      <c r="K4" s="3">
        <f>+Input!K37</f>
        <v>229</v>
      </c>
      <c r="L4" s="3">
        <f>+Input!L37</f>
        <v>348</v>
      </c>
      <c r="M4" s="3">
        <f>+Input!M37</f>
        <v>244</v>
      </c>
      <c r="N4" s="3">
        <f>+Input!N37</f>
        <v>260</v>
      </c>
      <c r="O4" s="3">
        <f>+Input!O37</f>
        <v>230</v>
      </c>
      <c r="P4" s="3">
        <f>+Input!P37</f>
        <v>234</v>
      </c>
      <c r="Q4" s="3">
        <f>+Input!Q37</f>
        <v>244</v>
      </c>
      <c r="R4" s="3">
        <f>+Input!R37</f>
        <v>251</v>
      </c>
      <c r="S4" s="3">
        <f>+Input!S37</f>
        <v>234</v>
      </c>
      <c r="T4" s="3">
        <f>+Input!T37</f>
        <v>217</v>
      </c>
      <c r="U4" s="3">
        <f>+Input!U37</f>
        <v>255</v>
      </c>
      <c r="V4" s="3">
        <f>+Input!V37</f>
        <v>241</v>
      </c>
      <c r="W4" s="3">
        <f>+Input!W37</f>
        <v>236</v>
      </c>
      <c r="X4" s="3">
        <f>+Input!X37</f>
        <v>243</v>
      </c>
      <c r="Y4" s="3">
        <f>+Input!Y37</f>
        <v>122</v>
      </c>
      <c r="Z4" s="3">
        <f>+Input!Z37</f>
        <v>175</v>
      </c>
      <c r="AA4" s="3">
        <f>+Input!AA37</f>
        <v>150</v>
      </c>
      <c r="AB4" s="3">
        <f>+Input!AB37</f>
        <v>342</v>
      </c>
      <c r="AC4" s="3">
        <f>+Input!AC37</f>
        <v>382</v>
      </c>
      <c r="AD4" s="3">
        <f>+Input!AD37</f>
        <v>589</v>
      </c>
      <c r="AE4" s="3">
        <f>+Input!AE37</f>
        <v>492</v>
      </c>
      <c r="AF4" s="3">
        <f>+Input!AF37</f>
        <v>478</v>
      </c>
      <c r="AG4" s="3">
        <f>+Input!AG37</f>
        <v>500</v>
      </c>
      <c r="AH4" s="3">
        <f>+Input!AH37</f>
        <v>429</v>
      </c>
      <c r="AI4" s="3">
        <f>+Input!AI37</f>
        <v>609</v>
      </c>
    </row>
    <row r="5" spans="1:35" x14ac:dyDescent="0.25">
      <c r="A5" t="s">
        <v>7</v>
      </c>
      <c r="B5" s="3" t="str">
        <f>+Input!B38</f>
        <v>CMCI</v>
      </c>
      <c r="C5" s="3">
        <f>+Input!C38</f>
        <v>198</v>
      </c>
      <c r="D5" s="3">
        <f>+Input!D38</f>
        <v>173</v>
      </c>
      <c r="E5" s="3">
        <f>+Input!E38</f>
        <v>187</v>
      </c>
      <c r="F5" s="3">
        <f>+Input!F38</f>
        <v>173</v>
      </c>
      <c r="G5" s="3">
        <f>+Input!G38</f>
        <v>157</v>
      </c>
      <c r="H5" s="3">
        <f>+Input!H38</f>
        <v>177</v>
      </c>
      <c r="I5" s="3">
        <f>+Input!I38</f>
        <v>191</v>
      </c>
      <c r="J5" s="3">
        <f>+Input!J38</f>
        <v>170</v>
      </c>
      <c r="K5" s="3">
        <f>+Input!K38</f>
        <v>165</v>
      </c>
      <c r="L5" s="3">
        <f>+Input!L38</f>
        <v>178</v>
      </c>
      <c r="M5" s="3">
        <f>+Input!M38</f>
        <v>318</v>
      </c>
      <c r="N5" s="3">
        <f>+Input!N38</f>
        <v>325</v>
      </c>
      <c r="O5" s="3">
        <f>+Input!O38</f>
        <v>337</v>
      </c>
      <c r="P5" s="3">
        <f>+Input!P38</f>
        <v>313</v>
      </c>
      <c r="Q5" s="3">
        <f>+Input!Q38</f>
        <v>294</v>
      </c>
      <c r="R5" s="3">
        <f>+Input!R38</f>
        <v>311</v>
      </c>
      <c r="S5" s="3">
        <f>+Input!S38</f>
        <v>314</v>
      </c>
      <c r="T5" s="3">
        <f>+Input!T38</f>
        <v>356</v>
      </c>
      <c r="U5" s="3">
        <f>+Input!U38</f>
        <v>346</v>
      </c>
      <c r="V5" s="3">
        <f>+Input!V38</f>
        <v>380</v>
      </c>
      <c r="W5" s="3">
        <f>+Input!W38</f>
        <v>365</v>
      </c>
      <c r="X5" s="3">
        <f>+Input!X38</f>
        <v>370</v>
      </c>
      <c r="Y5" s="3">
        <f>+Input!Y38</f>
        <v>420</v>
      </c>
      <c r="Z5" s="3">
        <f>+Input!Z38</f>
        <v>431</v>
      </c>
      <c r="AA5" s="3">
        <f>+Input!AA38</f>
        <v>101</v>
      </c>
      <c r="AB5" s="3">
        <f>+Input!AB38</f>
        <v>1037</v>
      </c>
      <c r="AC5" s="3">
        <f>+Input!AC38</f>
        <v>1048</v>
      </c>
      <c r="AD5" s="3">
        <f>+Input!AD38</f>
        <v>974</v>
      </c>
      <c r="AE5" s="3">
        <f>+Input!AE38</f>
        <v>1241</v>
      </c>
      <c r="AF5" s="3">
        <f>+Input!AF38</f>
        <v>1309</v>
      </c>
      <c r="AG5" s="3">
        <f>+Input!AG38</f>
        <v>1351</v>
      </c>
      <c r="AH5" s="3">
        <f>+Input!AH38</f>
        <v>1393</v>
      </c>
      <c r="AI5" s="3">
        <f>+Input!AI38</f>
        <v>1318</v>
      </c>
    </row>
    <row r="6" spans="1:35" x14ac:dyDescent="0.25">
      <c r="A6" t="s">
        <v>10</v>
      </c>
      <c r="C6" s="3">
        <f>+C2+C3</f>
        <v>9</v>
      </c>
      <c r="D6" s="3">
        <f t="shared" ref="D6:P6" si="0">+D2+D3</f>
        <v>7</v>
      </c>
      <c r="E6" s="3">
        <f t="shared" si="0"/>
        <v>6</v>
      </c>
      <c r="F6" s="3">
        <f t="shared" si="0"/>
        <v>4</v>
      </c>
      <c r="G6" s="3">
        <f t="shared" si="0"/>
        <v>2</v>
      </c>
      <c r="H6" s="3">
        <f t="shared" si="0"/>
        <v>5</v>
      </c>
      <c r="I6" s="3">
        <f t="shared" si="0"/>
        <v>5</v>
      </c>
      <c r="J6" s="3">
        <f t="shared" si="0"/>
        <v>9</v>
      </c>
      <c r="K6" s="3">
        <f t="shared" si="0"/>
        <v>4</v>
      </c>
      <c r="L6" s="3">
        <f t="shared" si="0"/>
        <v>8</v>
      </c>
      <c r="M6" s="3">
        <f t="shared" si="0"/>
        <v>11</v>
      </c>
      <c r="N6" s="3">
        <f t="shared" si="0"/>
        <v>15</v>
      </c>
      <c r="O6" s="3">
        <f t="shared" si="0"/>
        <v>10</v>
      </c>
      <c r="P6" s="3">
        <f t="shared" si="0"/>
        <v>14</v>
      </c>
      <c r="Q6" s="3">
        <f t="shared" ref="Q6:AI6" si="1">+Q2+Q3</f>
        <v>12</v>
      </c>
      <c r="R6" s="3">
        <f t="shared" si="1"/>
        <v>42</v>
      </c>
      <c r="S6" s="3">
        <f t="shared" si="1"/>
        <v>52</v>
      </c>
      <c r="T6" s="3">
        <f t="shared" si="1"/>
        <v>39</v>
      </c>
      <c r="U6" s="3">
        <f t="shared" si="1"/>
        <v>37</v>
      </c>
      <c r="V6" s="3">
        <f t="shared" ref="V6:AA6" si="2">+V2+V3</f>
        <v>32</v>
      </c>
      <c r="W6" s="3">
        <f t="shared" si="2"/>
        <v>47</v>
      </c>
      <c r="X6" s="3">
        <f t="shared" si="2"/>
        <v>134</v>
      </c>
      <c r="Y6" s="3">
        <f t="shared" si="2"/>
        <v>116</v>
      </c>
      <c r="Z6" s="3">
        <f t="shared" si="2"/>
        <v>120</v>
      </c>
      <c r="AA6" s="3">
        <f t="shared" si="2"/>
        <v>243</v>
      </c>
      <c r="AB6" s="3">
        <f t="shared" ref="AB6:AD6" si="3">+AB2+AB3</f>
        <v>288</v>
      </c>
      <c r="AC6" s="3">
        <f t="shared" si="3"/>
        <v>367</v>
      </c>
      <c r="AD6" s="3">
        <f t="shared" si="3"/>
        <v>391</v>
      </c>
      <c r="AE6" s="3">
        <f t="shared" ref="AE6:AF6" si="4">+AE2+AE3</f>
        <v>401</v>
      </c>
      <c r="AF6" s="3">
        <f t="shared" si="4"/>
        <v>325</v>
      </c>
      <c r="AG6" s="3">
        <f t="shared" ref="AG6:AH6" si="5">+AG2+AG3</f>
        <v>371</v>
      </c>
      <c r="AH6" s="3">
        <f t="shared" si="5"/>
        <v>384</v>
      </c>
      <c r="AI6" s="3">
        <f t="shared" si="1"/>
        <v>449</v>
      </c>
    </row>
    <row r="7" spans="1:35" x14ac:dyDescent="0.25">
      <c r="A7" t="s">
        <v>11</v>
      </c>
      <c r="C7" s="3">
        <f t="shared" ref="C7:P8" si="6">+C6+C4</f>
        <v>163</v>
      </c>
      <c r="D7" s="3">
        <f t="shared" si="6"/>
        <v>203</v>
      </c>
      <c r="E7" s="3">
        <f t="shared" si="6"/>
        <v>176</v>
      </c>
      <c r="F7" s="3">
        <f t="shared" si="6"/>
        <v>171</v>
      </c>
      <c r="G7" s="3">
        <f t="shared" si="6"/>
        <v>201</v>
      </c>
      <c r="H7" s="3">
        <f t="shared" si="6"/>
        <v>206</v>
      </c>
      <c r="I7" s="3">
        <f t="shared" si="6"/>
        <v>195</v>
      </c>
      <c r="J7" s="3">
        <f t="shared" si="6"/>
        <v>227</v>
      </c>
      <c r="K7" s="3">
        <f t="shared" si="6"/>
        <v>233</v>
      </c>
      <c r="L7" s="3">
        <f t="shared" si="6"/>
        <v>356</v>
      </c>
      <c r="M7" s="3">
        <f t="shared" si="6"/>
        <v>255</v>
      </c>
      <c r="N7" s="3">
        <f t="shared" si="6"/>
        <v>275</v>
      </c>
      <c r="O7" s="3">
        <f t="shared" si="6"/>
        <v>240</v>
      </c>
      <c r="P7" s="3">
        <f t="shared" si="6"/>
        <v>248</v>
      </c>
      <c r="Q7" s="3">
        <f t="shared" ref="Q7:S8" si="7">+Q6+Q4</f>
        <v>256</v>
      </c>
      <c r="R7" s="3">
        <f t="shared" si="7"/>
        <v>293</v>
      </c>
      <c r="S7" s="3">
        <f t="shared" si="7"/>
        <v>286</v>
      </c>
      <c r="T7" s="3">
        <f t="shared" ref="T7:AI8" si="8">+T6+T4</f>
        <v>256</v>
      </c>
      <c r="U7" s="3">
        <f t="shared" si="8"/>
        <v>292</v>
      </c>
      <c r="V7" s="3">
        <f t="shared" ref="V7:X8" si="9">+V6+V4</f>
        <v>273</v>
      </c>
      <c r="W7" s="3">
        <f t="shared" si="9"/>
        <v>283</v>
      </c>
      <c r="X7" s="3">
        <f t="shared" si="9"/>
        <v>377</v>
      </c>
      <c r="Y7" s="3">
        <f t="shared" ref="Y7:Z7" si="10">+Y6+Y4</f>
        <v>238</v>
      </c>
      <c r="Z7" s="3">
        <f t="shared" si="10"/>
        <v>295</v>
      </c>
      <c r="AA7" s="3">
        <f t="shared" ref="AA7:AB7" si="11">+AA6+AA4</f>
        <v>393</v>
      </c>
      <c r="AB7" s="3">
        <f t="shared" si="11"/>
        <v>630</v>
      </c>
      <c r="AC7" s="3">
        <f t="shared" ref="AC7:AD7" si="12">+AC6+AC4</f>
        <v>749</v>
      </c>
      <c r="AD7" s="3">
        <f t="shared" si="12"/>
        <v>980</v>
      </c>
      <c r="AE7" s="3">
        <f t="shared" ref="AE7:AF7" si="13">+AE6+AE4</f>
        <v>893</v>
      </c>
      <c r="AF7" s="3">
        <f t="shared" si="13"/>
        <v>803</v>
      </c>
      <c r="AG7" s="3">
        <f t="shared" ref="AG7:AH7" si="14">+AG6+AG4</f>
        <v>871</v>
      </c>
      <c r="AH7" s="3">
        <f t="shared" si="14"/>
        <v>813</v>
      </c>
      <c r="AI7" s="3">
        <f t="shared" si="8"/>
        <v>1058</v>
      </c>
    </row>
    <row r="8" spans="1:35" x14ac:dyDescent="0.25">
      <c r="A8" t="s">
        <v>12</v>
      </c>
      <c r="C8" s="3">
        <f t="shared" si="6"/>
        <v>361</v>
      </c>
      <c r="D8" s="3">
        <f t="shared" si="6"/>
        <v>376</v>
      </c>
      <c r="E8" s="3">
        <f t="shared" si="6"/>
        <v>363</v>
      </c>
      <c r="F8" s="3">
        <f t="shared" si="6"/>
        <v>344</v>
      </c>
      <c r="G8" s="3">
        <f t="shared" si="6"/>
        <v>358</v>
      </c>
      <c r="H8" s="3">
        <f t="shared" si="6"/>
        <v>383</v>
      </c>
      <c r="I8" s="3">
        <f t="shared" si="6"/>
        <v>386</v>
      </c>
      <c r="J8" s="3">
        <f t="shared" si="6"/>
        <v>397</v>
      </c>
      <c r="K8" s="3">
        <f t="shared" si="6"/>
        <v>398</v>
      </c>
      <c r="L8" s="3">
        <f t="shared" si="6"/>
        <v>534</v>
      </c>
      <c r="M8" s="3">
        <f t="shared" si="6"/>
        <v>573</v>
      </c>
      <c r="N8" s="3">
        <f t="shared" si="6"/>
        <v>600</v>
      </c>
      <c r="O8" s="3">
        <f t="shared" si="6"/>
        <v>577</v>
      </c>
      <c r="P8" s="3">
        <f t="shared" si="6"/>
        <v>561</v>
      </c>
      <c r="Q8" s="3">
        <f t="shared" si="7"/>
        <v>550</v>
      </c>
      <c r="R8" s="3">
        <f t="shared" si="7"/>
        <v>604</v>
      </c>
      <c r="S8" s="3">
        <f t="shared" si="7"/>
        <v>600</v>
      </c>
      <c r="T8" s="3">
        <f t="shared" si="8"/>
        <v>612</v>
      </c>
      <c r="U8" s="3">
        <f t="shared" si="8"/>
        <v>638</v>
      </c>
      <c r="V8" s="3">
        <f t="shared" si="9"/>
        <v>653</v>
      </c>
      <c r="W8" s="3">
        <f t="shared" si="9"/>
        <v>648</v>
      </c>
      <c r="X8" s="3">
        <f t="shared" si="9"/>
        <v>747</v>
      </c>
      <c r="Y8" s="3">
        <f t="shared" ref="Y8:Z8" si="15">+Y7+Y5</f>
        <v>658</v>
      </c>
      <c r="Z8" s="3">
        <f t="shared" si="15"/>
        <v>726</v>
      </c>
      <c r="AA8" s="3">
        <f t="shared" ref="AA8:AB8" si="16">+AA7+AA5</f>
        <v>494</v>
      </c>
      <c r="AB8" s="3">
        <f t="shared" si="16"/>
        <v>1667</v>
      </c>
      <c r="AC8" s="3">
        <f t="shared" ref="AC8:AD8" si="17">+AC7+AC5</f>
        <v>1797</v>
      </c>
      <c r="AD8" s="3">
        <f t="shared" si="17"/>
        <v>1954</v>
      </c>
      <c r="AE8" s="3">
        <f t="shared" ref="AE8:AF8" si="18">+AE7+AE5</f>
        <v>2134</v>
      </c>
      <c r="AF8" s="3">
        <f t="shared" si="18"/>
        <v>2112</v>
      </c>
      <c r="AG8" s="3">
        <f t="shared" ref="AG8:AH8" si="19">+AG7+AG5</f>
        <v>2222</v>
      </c>
      <c r="AH8" s="3">
        <f t="shared" si="19"/>
        <v>2206</v>
      </c>
      <c r="AI8" s="3">
        <f t="shared" si="8"/>
        <v>2376</v>
      </c>
    </row>
    <row r="9" spans="1:35" x14ac:dyDescent="0.25">
      <c r="A9" t="s">
        <v>31</v>
      </c>
      <c r="C9" s="16">
        <f>ROUND(Input!C39,2)</f>
        <v>3.16</v>
      </c>
      <c r="D9" s="16">
        <f>ROUND(Input!D39,2)</f>
        <v>3.14</v>
      </c>
      <c r="E9" s="16">
        <f>ROUND(Input!E39,2)</f>
        <v>3.21</v>
      </c>
      <c r="F9" s="16">
        <f>ROUND(Input!F39,2)</f>
        <v>3.16</v>
      </c>
      <c r="G9" s="16">
        <f>ROUND(Input!G39,2)</f>
        <v>3.08</v>
      </c>
      <c r="H9" s="16">
        <f>ROUND(Input!H39,2)</f>
        <v>3.1</v>
      </c>
      <c r="I9" s="16">
        <f>ROUND(Input!I39,2)</f>
        <v>3.08</v>
      </c>
      <c r="J9" s="16">
        <f>ROUND(Input!J39,2)</f>
        <v>3.11</v>
      </c>
      <c r="K9" s="16">
        <f>ROUND(Input!K39,2)</f>
        <v>3.16</v>
      </c>
      <c r="L9" s="16">
        <f>ROUND(Input!L39,2)</f>
        <v>3.18</v>
      </c>
      <c r="M9" s="16">
        <f>ROUND(Input!M39,2)</f>
        <v>3.26</v>
      </c>
      <c r="N9" s="16">
        <f>ROUND(Input!N39,2)</f>
        <v>3.31</v>
      </c>
      <c r="O9" s="16">
        <f>ROUND(Input!O39,2)</f>
        <v>3.31</v>
      </c>
      <c r="P9" s="16">
        <f>ROUND(Input!P39,2)</f>
        <v>3.35</v>
      </c>
      <c r="Q9" s="16">
        <f>ROUND(Input!Q39,2)</f>
        <v>3.35</v>
      </c>
      <c r="R9" s="16">
        <f>ROUND(Input!R39,2)</f>
        <v>3.27</v>
      </c>
      <c r="S9" s="16">
        <f>ROUND(Input!S39,2)</f>
        <v>3.29</v>
      </c>
      <c r="T9" s="16">
        <f>ROUND(Input!T39,2)</f>
        <v>3.26</v>
      </c>
      <c r="U9" s="16">
        <f>ROUND(Input!U39,2)</f>
        <v>3.22</v>
      </c>
      <c r="V9" s="16">
        <f>ROUND(Input!V39,2)</f>
        <v>3.19</v>
      </c>
      <c r="W9" s="16">
        <f>ROUND(Input!W39,2)</f>
        <v>3.18</v>
      </c>
      <c r="X9" s="16">
        <f>ROUND(Input!X39,2)</f>
        <v>3</v>
      </c>
      <c r="Y9" s="16">
        <f>ROUND(Input!Y39,2)</f>
        <v>3.12</v>
      </c>
      <c r="Z9" s="16">
        <f>ROUND(Input!Z39,2)</f>
        <v>3.09</v>
      </c>
      <c r="AA9" s="16">
        <f>ROUND(Input!AA39,2)</f>
        <v>2.98</v>
      </c>
      <c r="AB9" s="16">
        <f>ROUND(Input!AB39,2)</f>
        <v>3.1</v>
      </c>
      <c r="AC9" s="16">
        <f>ROUND(Input!AC39,2)</f>
        <v>3.06</v>
      </c>
      <c r="AD9" s="16">
        <f>ROUND(Input!AD39,2)</f>
        <v>3.08</v>
      </c>
      <c r="AE9" s="16">
        <f>ROUND(Input!AE39,2)</f>
        <v>3.07</v>
      </c>
      <c r="AF9" s="16">
        <f>ROUND(Input!AF39,2)</f>
        <v>3.12</v>
      </c>
      <c r="AG9" s="16">
        <f>ROUND(Input!AG39,2)</f>
        <v>3.13</v>
      </c>
      <c r="AH9" s="16">
        <f>ROUND(Input!AH39,2)</f>
        <v>3.13</v>
      </c>
      <c r="AI9" s="16">
        <f>ROUND(Input!AI39,2)</f>
        <v>3.08</v>
      </c>
    </row>
    <row r="10" spans="1:35" x14ac:dyDescent="0.25">
      <c r="A10" t="s">
        <v>34</v>
      </c>
      <c r="C10" s="16"/>
      <c r="D10" s="18">
        <f>+D4/'A&amp;S'!C8</f>
        <v>1.3798929878907349E-2</v>
      </c>
      <c r="E10" s="18">
        <f>+E4/'A&amp;S'!D8</f>
        <v>1.2263742605684606E-2</v>
      </c>
      <c r="F10" s="18">
        <f>+F4/'A&amp;S'!E8</f>
        <v>1.2069962416883493E-2</v>
      </c>
      <c r="G10" s="18">
        <f>+G4/'A&amp;S'!F8</f>
        <v>1.4496976761127704E-2</v>
      </c>
      <c r="H10" s="18">
        <f>+H4/'A&amp;S'!G8</f>
        <v>1.4667250437828371E-2</v>
      </c>
      <c r="I10" s="18">
        <f>+I4/'A&amp;S'!H8</f>
        <v>1.3795106367530676E-2</v>
      </c>
      <c r="J10" s="18">
        <f>+J4/'A&amp;S'!I8</f>
        <v>1.549175667993178E-2</v>
      </c>
      <c r="K10" s="18">
        <f>+K4/'A&amp;S'!J8</f>
        <v>1.6344300906430662E-2</v>
      </c>
      <c r="L10" s="18">
        <f>+L4/'A&amp;S'!K8</f>
        <v>2.4441635061104087E-2</v>
      </c>
      <c r="M10" s="18">
        <f>+M4/'A&amp;S'!L8</f>
        <v>1.6683760683760682E-2</v>
      </c>
      <c r="N10" s="18">
        <f>+N4/'A&amp;S'!M8</f>
        <v>1.7355316734530404E-2</v>
      </c>
      <c r="O10" s="18">
        <f>+O4/'A&amp;S'!N8</f>
        <v>1.4580956003550145E-2</v>
      </c>
      <c r="P10" s="18">
        <f>+P4/'A&amp;S'!O8</f>
        <v>1.3945172824791418E-2</v>
      </c>
      <c r="Q10" s="18">
        <f>+Q4/'A&amp;S'!P8</f>
        <v>1.4592428682495067E-2</v>
      </c>
      <c r="R10" s="18">
        <f>+R4/'A&amp;S'!Q8</f>
        <v>1.5443302774872332E-2</v>
      </c>
      <c r="S10" s="18">
        <f>+S4/'A&amp;S'!R8</f>
        <v>1.4162077104642014E-2</v>
      </c>
      <c r="T10" s="18">
        <f>+T4/'A&amp;S'!S8</f>
        <v>1.3136388401234942E-2</v>
      </c>
      <c r="U10" s="18">
        <f>+U4/'A&amp;S'!T8</f>
        <v>1.4944617007560218E-2</v>
      </c>
      <c r="V10" s="18">
        <f>+V4/'A&amp;S'!T8</f>
        <v>1.4124128230674559E-2</v>
      </c>
      <c r="W10" s="18">
        <f>+W4/'A&amp;S'!U8</f>
        <v>1.3511192534493616E-2</v>
      </c>
      <c r="X10" s="18">
        <f>+X4/'A&amp;S'!V8</f>
        <v>1.4203881225157821E-2</v>
      </c>
      <c r="Y10" s="18">
        <f>+Y4/'A&amp;S'!W8</f>
        <v>7.1735167872052684E-3</v>
      </c>
      <c r="Z10" s="18">
        <f>+Z4/'A&amp;S'!X8</f>
        <v>1.0764593713477271E-2</v>
      </c>
      <c r="AA10" s="18">
        <f>+AA4/'A&amp;S'!Y8</f>
        <v>9.1849856101892113E-3</v>
      </c>
      <c r="AB10" s="18">
        <f>+AB4/'A&amp;S'!Z8</f>
        <v>2.099318642195077E-2</v>
      </c>
      <c r="AC10" s="18">
        <f>+AC4/'A&amp;S'!AA8</f>
        <v>2.4398032828766687E-2</v>
      </c>
      <c r="AD10" s="18">
        <f>+AD4/'A&amp;S'!T8</f>
        <v>3.4519134970403799E-2</v>
      </c>
      <c r="AE10" s="18">
        <f>+AE4/'A&amp;S'!U8</f>
        <v>2.8167401385469745E-2</v>
      </c>
      <c r="AF10" s="18">
        <f>+AF4/'A&amp;S'!V8</f>
        <v>2.7940144961421557E-2</v>
      </c>
      <c r="AG10" s="18">
        <f>+AG4/'A&amp;S'!W8</f>
        <v>2.9399658963956018E-2</v>
      </c>
      <c r="AH10" s="18">
        <f>+AH4/'A&amp;S'!X8</f>
        <v>2.6388632589038567E-2</v>
      </c>
      <c r="AI10" s="18">
        <f>+AI4/'A&amp;S'!U8</f>
        <v>3.4865746836892426E-2</v>
      </c>
    </row>
    <row r="11" spans="1:35" x14ac:dyDescent="0.25"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x14ac:dyDescent="0.25">
      <c r="A12" t="s"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25">
      <c r="A13" t="s">
        <v>4</v>
      </c>
      <c r="C13" s="4">
        <f t="shared" ref="C13:C19" si="20">+C2/C$8</f>
        <v>0</v>
      </c>
      <c r="D13" s="4">
        <f t="shared" ref="D13:P13" si="21">+D2/D$8</f>
        <v>0</v>
      </c>
      <c r="E13" s="4">
        <f t="shared" si="21"/>
        <v>0</v>
      </c>
      <c r="F13" s="4">
        <f t="shared" si="21"/>
        <v>0</v>
      </c>
      <c r="G13" s="4">
        <f t="shared" si="21"/>
        <v>0</v>
      </c>
      <c r="H13" s="4">
        <f t="shared" si="21"/>
        <v>0</v>
      </c>
      <c r="I13" s="4">
        <f t="shared" si="21"/>
        <v>0</v>
      </c>
      <c r="J13" s="4">
        <f t="shared" si="21"/>
        <v>0</v>
      </c>
      <c r="K13" s="4">
        <f t="shared" si="21"/>
        <v>0</v>
      </c>
      <c r="L13" s="4">
        <f t="shared" si="21"/>
        <v>0</v>
      </c>
      <c r="M13" s="4">
        <f t="shared" si="21"/>
        <v>0</v>
      </c>
      <c r="N13" s="4">
        <f t="shared" si="21"/>
        <v>0</v>
      </c>
      <c r="O13" s="4">
        <f t="shared" si="21"/>
        <v>0</v>
      </c>
      <c r="P13" s="4">
        <f t="shared" si="21"/>
        <v>0</v>
      </c>
      <c r="Q13" s="4">
        <f t="shared" ref="Q13:S19" si="22">+Q2/Q$8</f>
        <v>0</v>
      </c>
      <c r="R13" s="4">
        <f t="shared" si="22"/>
        <v>6.1258278145695365E-2</v>
      </c>
      <c r="S13" s="4">
        <f t="shared" si="22"/>
        <v>7.6666666666666661E-2</v>
      </c>
      <c r="T13" s="4">
        <f t="shared" ref="T13:U19" si="23">+T2/T$8</f>
        <v>4.5751633986928102E-2</v>
      </c>
      <c r="U13" s="4">
        <f t="shared" si="23"/>
        <v>3.6050156739811913E-2</v>
      </c>
      <c r="V13" s="4">
        <f t="shared" ref="V13:AI19" si="24">+V2/V$8</f>
        <v>2.2970903522205207E-2</v>
      </c>
      <c r="W13" s="4">
        <f t="shared" ref="W13:X19" si="25">+W2/W$8</f>
        <v>4.0123456790123455E-2</v>
      </c>
      <c r="X13" s="4">
        <f t="shared" si="25"/>
        <v>0.13788487282463185</v>
      </c>
      <c r="Y13" s="4">
        <f t="shared" ref="Y13:Z13" si="26">+Y2/Y$8</f>
        <v>0.1398176291793313</v>
      </c>
      <c r="Z13" s="4">
        <f t="shared" si="26"/>
        <v>0.14600550964187328</v>
      </c>
      <c r="AA13" s="4">
        <f t="shared" ref="AA13:AB13" si="27">+AA2/AA$8</f>
        <v>0.43522267206477733</v>
      </c>
      <c r="AB13" s="4">
        <f t="shared" si="27"/>
        <v>0.14757048590281943</v>
      </c>
      <c r="AC13" s="4">
        <f t="shared" ref="AC13:AD13" si="28">+AC2/AC$8</f>
        <v>0.1686143572621035</v>
      </c>
      <c r="AD13" s="4">
        <f t="shared" si="28"/>
        <v>0.16427840327533266</v>
      </c>
      <c r="AE13" s="4">
        <f t="shared" ref="AE13:AF13" si="29">+AE2/AE$8</f>
        <v>0.15979381443298968</v>
      </c>
      <c r="AF13" s="4">
        <f t="shared" si="29"/>
        <v>0.12831439393939395</v>
      </c>
      <c r="AG13" s="4">
        <f t="shared" ref="AG13:AH13" si="30">+AG2/AG$8</f>
        <v>0.13501350135013501</v>
      </c>
      <c r="AH13" s="4">
        <f t="shared" si="30"/>
        <v>0.14687216681776971</v>
      </c>
      <c r="AI13" s="4">
        <f t="shared" si="24"/>
        <v>0.16414141414141414</v>
      </c>
    </row>
    <row r="14" spans="1:35" x14ac:dyDescent="0.25">
      <c r="A14" t="s">
        <v>5</v>
      </c>
      <c r="C14" s="4">
        <f t="shared" si="20"/>
        <v>2.4930747922437674E-2</v>
      </c>
      <c r="D14" s="4">
        <f t="shared" ref="D14:P14" si="31">+D3/D$8</f>
        <v>1.8617021276595744E-2</v>
      </c>
      <c r="E14" s="4">
        <f t="shared" si="31"/>
        <v>1.6528925619834711E-2</v>
      </c>
      <c r="F14" s="4">
        <f t="shared" si="31"/>
        <v>1.1627906976744186E-2</v>
      </c>
      <c r="G14" s="4">
        <f t="shared" si="31"/>
        <v>5.5865921787709499E-3</v>
      </c>
      <c r="H14" s="4">
        <f t="shared" si="31"/>
        <v>1.3054830287206266E-2</v>
      </c>
      <c r="I14" s="4">
        <f t="shared" si="31"/>
        <v>1.2953367875647668E-2</v>
      </c>
      <c r="J14" s="4">
        <f t="shared" si="31"/>
        <v>2.2670025188916875E-2</v>
      </c>
      <c r="K14" s="4">
        <f t="shared" si="31"/>
        <v>1.0050251256281407E-2</v>
      </c>
      <c r="L14" s="4">
        <f t="shared" si="31"/>
        <v>1.4981273408239701E-2</v>
      </c>
      <c r="M14" s="4">
        <f t="shared" si="31"/>
        <v>1.9197207678883072E-2</v>
      </c>
      <c r="N14" s="4">
        <f t="shared" si="31"/>
        <v>2.5000000000000001E-2</v>
      </c>
      <c r="O14" s="4">
        <f t="shared" si="31"/>
        <v>1.7331022530329289E-2</v>
      </c>
      <c r="P14" s="4">
        <f t="shared" si="31"/>
        <v>2.4955436720142603E-2</v>
      </c>
      <c r="Q14" s="4">
        <f t="shared" si="22"/>
        <v>2.181818181818182E-2</v>
      </c>
      <c r="R14" s="4">
        <f t="shared" si="22"/>
        <v>8.2781456953642391E-3</v>
      </c>
      <c r="S14" s="4">
        <f t="shared" si="22"/>
        <v>0.01</v>
      </c>
      <c r="T14" s="4">
        <f t="shared" si="23"/>
        <v>1.7973856209150325E-2</v>
      </c>
      <c r="U14" s="4">
        <f t="shared" si="23"/>
        <v>2.1943573667711599E-2</v>
      </c>
      <c r="V14" s="4">
        <f t="shared" si="24"/>
        <v>2.6033690658499236E-2</v>
      </c>
      <c r="W14" s="4">
        <f t="shared" si="25"/>
        <v>3.2407407407407406E-2</v>
      </c>
      <c r="X14" s="4">
        <f t="shared" si="25"/>
        <v>4.1499330655957165E-2</v>
      </c>
      <c r="Y14" s="4">
        <f t="shared" ref="Y14:Z14" si="32">+Y3/Y$8</f>
        <v>3.64741641337386E-2</v>
      </c>
      <c r="Z14" s="4">
        <f t="shared" si="32"/>
        <v>1.928374655647383E-2</v>
      </c>
      <c r="AA14" s="4">
        <f t="shared" ref="AA14:AB14" si="33">+AA3/AA$8</f>
        <v>5.6680161943319839E-2</v>
      </c>
      <c r="AB14" s="4">
        <f t="shared" si="33"/>
        <v>2.5194961007798441E-2</v>
      </c>
      <c r="AC14" s="4">
        <f t="shared" ref="AC14:AD14" si="34">+AC3/AC$8</f>
        <v>3.5614913745130775E-2</v>
      </c>
      <c r="AD14" s="4">
        <f t="shared" si="34"/>
        <v>3.5823950870010238E-2</v>
      </c>
      <c r="AE14" s="4">
        <f t="shared" ref="AE14:AF14" si="35">+AE3/AE$8</f>
        <v>2.8116213683223992E-2</v>
      </c>
      <c r="AF14" s="4">
        <f t="shared" si="35"/>
        <v>2.556818181818182E-2</v>
      </c>
      <c r="AG14" s="4">
        <f t="shared" ref="AG14:AH14" si="36">+AG3/AG$8</f>
        <v>3.1953195319531953E-2</v>
      </c>
      <c r="AH14" s="4">
        <f t="shared" si="36"/>
        <v>2.7198549410698096E-2</v>
      </c>
      <c r="AI14" s="4">
        <f t="shared" si="24"/>
        <v>2.4831649831649833E-2</v>
      </c>
    </row>
    <row r="15" spans="1:35" x14ac:dyDescent="0.25">
      <c r="A15" t="s">
        <v>6</v>
      </c>
      <c r="C15" s="4">
        <f t="shared" si="20"/>
        <v>0.4265927977839335</v>
      </c>
      <c r="D15" s="4">
        <f t="shared" ref="D15:P15" si="37">+D4/D$8</f>
        <v>0.52127659574468088</v>
      </c>
      <c r="E15" s="4">
        <f t="shared" si="37"/>
        <v>0.46831955922865015</v>
      </c>
      <c r="F15" s="4">
        <f t="shared" si="37"/>
        <v>0.48546511627906974</v>
      </c>
      <c r="G15" s="4">
        <f t="shared" si="37"/>
        <v>0.55586592178770955</v>
      </c>
      <c r="H15" s="4">
        <f t="shared" si="37"/>
        <v>0.52480417754569186</v>
      </c>
      <c r="I15" s="4">
        <f t="shared" si="37"/>
        <v>0.49222797927461137</v>
      </c>
      <c r="J15" s="4">
        <f t="shared" si="37"/>
        <v>0.54911838790931988</v>
      </c>
      <c r="K15" s="4">
        <f t="shared" si="37"/>
        <v>0.57537688442211055</v>
      </c>
      <c r="L15" s="4">
        <f t="shared" si="37"/>
        <v>0.651685393258427</v>
      </c>
      <c r="M15" s="4">
        <f t="shared" si="37"/>
        <v>0.42582897033158812</v>
      </c>
      <c r="N15" s="4">
        <f t="shared" si="37"/>
        <v>0.43333333333333335</v>
      </c>
      <c r="O15" s="4">
        <f t="shared" si="37"/>
        <v>0.39861351819757368</v>
      </c>
      <c r="P15" s="4">
        <f t="shared" si="37"/>
        <v>0.41711229946524064</v>
      </c>
      <c r="Q15" s="4">
        <f t="shared" si="22"/>
        <v>0.44363636363636366</v>
      </c>
      <c r="R15" s="4">
        <f t="shared" si="22"/>
        <v>0.41556291390728478</v>
      </c>
      <c r="S15" s="4">
        <f t="shared" si="22"/>
        <v>0.39</v>
      </c>
      <c r="T15" s="4">
        <f t="shared" si="23"/>
        <v>0.35457516339869283</v>
      </c>
      <c r="U15" s="4">
        <f t="shared" si="23"/>
        <v>0.39968652037617552</v>
      </c>
      <c r="V15" s="4">
        <f t="shared" si="24"/>
        <v>0.36906584992343033</v>
      </c>
      <c r="W15" s="4">
        <f t="shared" si="25"/>
        <v>0.36419753086419754</v>
      </c>
      <c r="X15" s="4">
        <f t="shared" si="25"/>
        <v>0.3253012048192771</v>
      </c>
      <c r="Y15" s="4">
        <f t="shared" ref="Y15:Z15" si="38">+Y4/Y$8</f>
        <v>0.18541033434650456</v>
      </c>
      <c r="Z15" s="4">
        <f t="shared" si="38"/>
        <v>0.24104683195592286</v>
      </c>
      <c r="AA15" s="4">
        <f t="shared" ref="AA15:AB15" si="39">+AA4/AA$8</f>
        <v>0.30364372469635625</v>
      </c>
      <c r="AB15" s="4">
        <f t="shared" si="39"/>
        <v>0.20515896820635873</v>
      </c>
      <c r="AC15" s="4">
        <f t="shared" ref="AC15:AD15" si="40">+AC4/AC$8</f>
        <v>0.21257651641624931</v>
      </c>
      <c r="AD15" s="4">
        <f t="shared" si="40"/>
        <v>0.30143295803480041</v>
      </c>
      <c r="AE15" s="4">
        <f t="shared" ref="AE15:AF15" si="41">+AE4/AE$8</f>
        <v>0.23055295220243674</v>
      </c>
      <c r="AF15" s="4">
        <f t="shared" si="41"/>
        <v>0.22632575757575757</v>
      </c>
      <c r="AG15" s="4">
        <f t="shared" ref="AG15:AH15" si="42">+AG4/AG$8</f>
        <v>0.22502250225022502</v>
      </c>
      <c r="AH15" s="4">
        <f t="shared" si="42"/>
        <v>0.19446962828649139</v>
      </c>
      <c r="AI15" s="4">
        <f t="shared" si="24"/>
        <v>0.25631313131313133</v>
      </c>
    </row>
    <row r="16" spans="1:35" x14ac:dyDescent="0.25">
      <c r="A16" t="s">
        <v>7</v>
      </c>
      <c r="C16" s="4">
        <f t="shared" si="20"/>
        <v>0.54847645429362879</v>
      </c>
      <c r="D16" s="4">
        <f t="shared" ref="D16:P16" si="43">+D5/D$8</f>
        <v>0.46010638297872342</v>
      </c>
      <c r="E16" s="4">
        <f t="shared" si="43"/>
        <v>0.51515151515151514</v>
      </c>
      <c r="F16" s="4">
        <f t="shared" si="43"/>
        <v>0.50290697674418605</v>
      </c>
      <c r="G16" s="4">
        <f t="shared" si="43"/>
        <v>0.43854748603351956</v>
      </c>
      <c r="H16" s="4">
        <f t="shared" si="43"/>
        <v>0.46214099216710181</v>
      </c>
      <c r="I16" s="4">
        <f t="shared" si="43"/>
        <v>0.49481865284974091</v>
      </c>
      <c r="J16" s="4">
        <f t="shared" si="43"/>
        <v>0.4282115869017632</v>
      </c>
      <c r="K16" s="4">
        <f t="shared" si="43"/>
        <v>0.41457286432160806</v>
      </c>
      <c r="L16" s="4">
        <f t="shared" si="43"/>
        <v>0.33333333333333331</v>
      </c>
      <c r="M16" s="4">
        <f t="shared" si="43"/>
        <v>0.55497382198952883</v>
      </c>
      <c r="N16" s="4">
        <f t="shared" si="43"/>
        <v>0.54166666666666663</v>
      </c>
      <c r="O16" s="4">
        <f t="shared" si="43"/>
        <v>0.58405545927209701</v>
      </c>
      <c r="P16" s="4">
        <f t="shared" si="43"/>
        <v>0.5579322638146168</v>
      </c>
      <c r="Q16" s="4">
        <f t="shared" si="22"/>
        <v>0.53454545454545455</v>
      </c>
      <c r="R16" s="4">
        <f t="shared" si="22"/>
        <v>0.51490066225165565</v>
      </c>
      <c r="S16" s="4">
        <f t="shared" si="22"/>
        <v>0.52333333333333332</v>
      </c>
      <c r="T16" s="4">
        <f t="shared" si="23"/>
        <v>0.5816993464052288</v>
      </c>
      <c r="U16" s="4">
        <f t="shared" si="23"/>
        <v>0.54231974921630099</v>
      </c>
      <c r="V16" s="4">
        <f t="shared" si="24"/>
        <v>0.58192955589586526</v>
      </c>
      <c r="W16" s="4">
        <f t="shared" si="25"/>
        <v>0.56327160493827155</v>
      </c>
      <c r="X16" s="4">
        <f t="shared" si="25"/>
        <v>0.49531459170013387</v>
      </c>
      <c r="Y16" s="4">
        <f t="shared" ref="Y16:Z16" si="44">+Y5/Y$8</f>
        <v>0.63829787234042556</v>
      </c>
      <c r="Z16" s="4">
        <f t="shared" si="44"/>
        <v>0.59366391184572997</v>
      </c>
      <c r="AA16" s="4">
        <f t="shared" ref="AA16:AB16" si="45">+AA5/AA$8</f>
        <v>0.20445344129554655</v>
      </c>
      <c r="AB16" s="4">
        <f t="shared" si="45"/>
        <v>0.62207558488302339</v>
      </c>
      <c r="AC16" s="4">
        <f t="shared" ref="AC16:AD16" si="46">+AC5/AC$8</f>
        <v>0.58319421257651638</v>
      </c>
      <c r="AD16" s="4">
        <f t="shared" si="46"/>
        <v>0.4984646878198567</v>
      </c>
      <c r="AE16" s="4">
        <f t="shared" ref="AE16:AF16" si="47">+AE5/AE$8</f>
        <v>0.58153701968134963</v>
      </c>
      <c r="AF16" s="4">
        <f t="shared" si="47"/>
        <v>0.61979166666666663</v>
      </c>
      <c r="AG16" s="4">
        <f t="shared" ref="AG16:AH16" si="48">+AG5/AG$8</f>
        <v>0.60801080108010797</v>
      </c>
      <c r="AH16" s="4">
        <f t="shared" si="48"/>
        <v>0.63145965548504079</v>
      </c>
      <c r="AI16" s="4">
        <f t="shared" si="24"/>
        <v>0.55471380471380471</v>
      </c>
    </row>
    <row r="17" spans="1:38" x14ac:dyDescent="0.25">
      <c r="A17" t="s">
        <v>10</v>
      </c>
      <c r="C17" s="4">
        <f t="shared" si="20"/>
        <v>2.4930747922437674E-2</v>
      </c>
      <c r="D17" s="4">
        <f t="shared" ref="D17:P17" si="49">+D6/D$8</f>
        <v>1.8617021276595744E-2</v>
      </c>
      <c r="E17" s="4">
        <f t="shared" si="49"/>
        <v>1.6528925619834711E-2</v>
      </c>
      <c r="F17" s="4">
        <f t="shared" si="49"/>
        <v>1.1627906976744186E-2</v>
      </c>
      <c r="G17" s="4">
        <f t="shared" si="49"/>
        <v>5.5865921787709499E-3</v>
      </c>
      <c r="H17" s="4">
        <f t="shared" si="49"/>
        <v>1.3054830287206266E-2</v>
      </c>
      <c r="I17" s="4">
        <f t="shared" si="49"/>
        <v>1.2953367875647668E-2</v>
      </c>
      <c r="J17" s="4">
        <f t="shared" si="49"/>
        <v>2.2670025188916875E-2</v>
      </c>
      <c r="K17" s="4">
        <f t="shared" si="49"/>
        <v>1.0050251256281407E-2</v>
      </c>
      <c r="L17" s="4">
        <f t="shared" si="49"/>
        <v>1.4981273408239701E-2</v>
      </c>
      <c r="M17" s="4">
        <f t="shared" si="49"/>
        <v>1.9197207678883072E-2</v>
      </c>
      <c r="N17" s="4">
        <f t="shared" si="49"/>
        <v>2.5000000000000001E-2</v>
      </c>
      <c r="O17" s="4">
        <f t="shared" si="49"/>
        <v>1.7331022530329289E-2</v>
      </c>
      <c r="P17" s="4">
        <f t="shared" si="49"/>
        <v>2.4955436720142603E-2</v>
      </c>
      <c r="Q17" s="4">
        <f t="shared" si="22"/>
        <v>2.181818181818182E-2</v>
      </c>
      <c r="R17" s="4">
        <f t="shared" si="22"/>
        <v>6.9536423841059597E-2</v>
      </c>
      <c r="S17" s="4">
        <f t="shared" si="22"/>
        <v>8.666666666666667E-2</v>
      </c>
      <c r="T17" s="4">
        <f t="shared" si="23"/>
        <v>6.3725490196078427E-2</v>
      </c>
      <c r="U17" s="4">
        <f t="shared" si="23"/>
        <v>5.7993730407523508E-2</v>
      </c>
      <c r="V17" s="4">
        <f t="shared" si="24"/>
        <v>4.9004594180704443E-2</v>
      </c>
      <c r="W17" s="4">
        <f t="shared" si="25"/>
        <v>7.2530864197530867E-2</v>
      </c>
      <c r="X17" s="4">
        <f t="shared" si="25"/>
        <v>0.17938420348058903</v>
      </c>
      <c r="Y17" s="4">
        <f t="shared" ref="Y17:Z17" si="50">+Y6/Y$8</f>
        <v>0.17629179331306991</v>
      </c>
      <c r="Z17" s="4">
        <f t="shared" si="50"/>
        <v>0.16528925619834711</v>
      </c>
      <c r="AA17" s="4">
        <f t="shared" ref="AA17:AB17" si="51">+AA6/AA$8</f>
        <v>0.49190283400809715</v>
      </c>
      <c r="AB17" s="4">
        <f t="shared" si="51"/>
        <v>0.17276544691061788</v>
      </c>
      <c r="AC17" s="4">
        <f t="shared" ref="AC17:AD17" si="52">+AC6/AC$8</f>
        <v>0.20422927100723429</v>
      </c>
      <c r="AD17" s="4">
        <f t="shared" si="52"/>
        <v>0.20010235414534289</v>
      </c>
      <c r="AE17" s="4">
        <f t="shared" ref="AE17:AF17" si="53">+AE6/AE$8</f>
        <v>0.18791002811621368</v>
      </c>
      <c r="AF17" s="4">
        <f t="shared" si="53"/>
        <v>0.15388257575757575</v>
      </c>
      <c r="AG17" s="4">
        <f t="shared" ref="AG17:AH17" si="54">+AG6/AG$8</f>
        <v>0.16696669666966696</v>
      </c>
      <c r="AH17" s="4">
        <f t="shared" si="54"/>
        <v>0.17407071622846781</v>
      </c>
      <c r="AI17" s="4">
        <f t="shared" si="24"/>
        <v>0.18897306397306396</v>
      </c>
    </row>
    <row r="18" spans="1:38" x14ac:dyDescent="0.25">
      <c r="A18" t="s">
        <v>11</v>
      </c>
      <c r="C18" s="4">
        <f t="shared" si="20"/>
        <v>0.45152354570637121</v>
      </c>
      <c r="D18" s="4">
        <f t="shared" ref="D18:P18" si="55">+D7/D$8</f>
        <v>0.53989361702127658</v>
      </c>
      <c r="E18" s="4">
        <f t="shared" si="55"/>
        <v>0.48484848484848486</v>
      </c>
      <c r="F18" s="4">
        <f t="shared" si="55"/>
        <v>0.49709302325581395</v>
      </c>
      <c r="G18" s="4">
        <f t="shared" si="55"/>
        <v>0.56145251396648044</v>
      </c>
      <c r="H18" s="4">
        <f t="shared" si="55"/>
        <v>0.53785900783289819</v>
      </c>
      <c r="I18" s="4">
        <f t="shared" si="55"/>
        <v>0.50518134715025909</v>
      </c>
      <c r="J18" s="4">
        <f t="shared" si="55"/>
        <v>0.5717884130982368</v>
      </c>
      <c r="K18" s="4">
        <f t="shared" si="55"/>
        <v>0.585427135678392</v>
      </c>
      <c r="L18" s="4">
        <f t="shared" si="55"/>
        <v>0.66666666666666663</v>
      </c>
      <c r="M18" s="4">
        <f t="shared" si="55"/>
        <v>0.44502617801047123</v>
      </c>
      <c r="N18" s="4">
        <f t="shared" si="55"/>
        <v>0.45833333333333331</v>
      </c>
      <c r="O18" s="4">
        <f t="shared" si="55"/>
        <v>0.41594454072790293</v>
      </c>
      <c r="P18" s="4">
        <f t="shared" si="55"/>
        <v>0.44206773618538325</v>
      </c>
      <c r="Q18" s="4">
        <f t="shared" si="22"/>
        <v>0.46545454545454545</v>
      </c>
      <c r="R18" s="4">
        <f t="shared" si="22"/>
        <v>0.48509933774834435</v>
      </c>
      <c r="S18" s="4">
        <f t="shared" si="22"/>
        <v>0.47666666666666668</v>
      </c>
      <c r="T18" s="4">
        <f t="shared" si="23"/>
        <v>0.41830065359477125</v>
      </c>
      <c r="U18" s="4">
        <f t="shared" si="23"/>
        <v>0.45768025078369906</v>
      </c>
      <c r="V18" s="4">
        <f t="shared" si="24"/>
        <v>0.41807044410413474</v>
      </c>
      <c r="W18" s="4">
        <f t="shared" si="25"/>
        <v>0.43672839506172839</v>
      </c>
      <c r="X18" s="4">
        <f t="shared" si="25"/>
        <v>0.50468540829986608</v>
      </c>
      <c r="Y18" s="4">
        <f t="shared" ref="Y18:Z18" si="56">+Y7/Y$8</f>
        <v>0.36170212765957449</v>
      </c>
      <c r="Z18" s="4">
        <f t="shared" si="56"/>
        <v>0.40633608815426997</v>
      </c>
      <c r="AA18" s="4">
        <f t="shared" ref="AA18:AB18" si="57">+AA7/AA$8</f>
        <v>0.79554655870445345</v>
      </c>
      <c r="AB18" s="4">
        <f t="shared" si="57"/>
        <v>0.37792441511697661</v>
      </c>
      <c r="AC18" s="4">
        <f t="shared" ref="AC18:AD18" si="58">+AC7/AC$8</f>
        <v>0.41680578742348356</v>
      </c>
      <c r="AD18" s="4">
        <f t="shared" si="58"/>
        <v>0.50153531218014324</v>
      </c>
      <c r="AE18" s="4">
        <f t="shared" ref="AE18:AF18" si="59">+AE7/AE$8</f>
        <v>0.41846298031865042</v>
      </c>
      <c r="AF18" s="4">
        <f t="shared" si="59"/>
        <v>0.38020833333333331</v>
      </c>
      <c r="AG18" s="4">
        <f t="shared" ref="AG18:AH18" si="60">+AG7/AG$8</f>
        <v>0.39198919891989198</v>
      </c>
      <c r="AH18" s="4">
        <f t="shared" si="60"/>
        <v>0.36854034451495921</v>
      </c>
      <c r="AI18" s="4">
        <f t="shared" si="24"/>
        <v>0.44528619528619529</v>
      </c>
    </row>
    <row r="19" spans="1:38" x14ac:dyDescent="0.25">
      <c r="A19" t="s">
        <v>12</v>
      </c>
      <c r="C19" s="4">
        <f t="shared" si="20"/>
        <v>1</v>
      </c>
      <c r="D19" s="4">
        <f t="shared" ref="D19:P19" si="61">+D8/D$8</f>
        <v>1</v>
      </c>
      <c r="E19" s="4">
        <f t="shared" si="61"/>
        <v>1</v>
      </c>
      <c r="F19" s="4">
        <f t="shared" si="61"/>
        <v>1</v>
      </c>
      <c r="G19" s="4">
        <f t="shared" si="61"/>
        <v>1</v>
      </c>
      <c r="H19" s="4">
        <f t="shared" si="61"/>
        <v>1</v>
      </c>
      <c r="I19" s="4">
        <f t="shared" si="61"/>
        <v>1</v>
      </c>
      <c r="J19" s="4">
        <f t="shared" si="61"/>
        <v>1</v>
      </c>
      <c r="K19" s="4">
        <f t="shared" si="61"/>
        <v>1</v>
      </c>
      <c r="L19" s="4">
        <f t="shared" si="61"/>
        <v>1</v>
      </c>
      <c r="M19" s="4">
        <f t="shared" si="61"/>
        <v>1</v>
      </c>
      <c r="N19" s="4">
        <f t="shared" si="61"/>
        <v>1</v>
      </c>
      <c r="O19" s="4">
        <f t="shared" si="61"/>
        <v>1</v>
      </c>
      <c r="P19" s="4">
        <f t="shared" si="61"/>
        <v>1</v>
      </c>
      <c r="Q19" s="4">
        <f t="shared" si="22"/>
        <v>1</v>
      </c>
      <c r="R19" s="4">
        <f t="shared" si="22"/>
        <v>1</v>
      </c>
      <c r="S19" s="4">
        <f t="shared" si="22"/>
        <v>1</v>
      </c>
      <c r="T19" s="4">
        <f t="shared" si="23"/>
        <v>1</v>
      </c>
      <c r="U19" s="4">
        <f t="shared" si="23"/>
        <v>1</v>
      </c>
      <c r="V19" s="4">
        <f t="shared" si="24"/>
        <v>1</v>
      </c>
      <c r="W19" s="4">
        <f t="shared" si="25"/>
        <v>1</v>
      </c>
      <c r="X19" s="4">
        <f t="shared" si="25"/>
        <v>1</v>
      </c>
      <c r="Y19" s="4">
        <f t="shared" ref="Y19:Z19" si="62">+Y8/Y$8</f>
        <v>1</v>
      </c>
      <c r="Z19" s="4">
        <f t="shared" si="62"/>
        <v>1</v>
      </c>
      <c r="AA19" s="4">
        <f t="shared" ref="AA19:AB19" si="63">+AA8/AA$8</f>
        <v>1</v>
      </c>
      <c r="AB19" s="4">
        <f t="shared" si="63"/>
        <v>1</v>
      </c>
      <c r="AC19" s="4">
        <f t="shared" ref="AC19:AD19" si="64">+AC8/AC$8</f>
        <v>1</v>
      </c>
      <c r="AD19" s="4">
        <f t="shared" si="64"/>
        <v>1</v>
      </c>
      <c r="AE19" s="4">
        <f t="shared" ref="AE19:AF19" si="65">+AE8/AE$8</f>
        <v>1</v>
      </c>
      <c r="AF19" s="4">
        <f t="shared" si="65"/>
        <v>1</v>
      </c>
      <c r="AG19" s="4">
        <f t="shared" ref="AG19:AH19" si="66">+AG8/AG$8</f>
        <v>1</v>
      </c>
      <c r="AH19" s="4">
        <f t="shared" si="66"/>
        <v>1</v>
      </c>
      <c r="AI19" s="4">
        <f t="shared" si="24"/>
        <v>1</v>
      </c>
    </row>
    <row r="21" spans="1:38" x14ac:dyDescent="0.25">
      <c r="A21" t="s">
        <v>14</v>
      </c>
    </row>
    <row r="22" spans="1:38" x14ac:dyDescent="0.25">
      <c r="A22" t="s">
        <v>4</v>
      </c>
      <c r="C22" s="4">
        <f>+C2/Input!C45</f>
        <v>0</v>
      </c>
      <c r="D22" s="4">
        <f>+D2/Input!D45</f>
        <v>0</v>
      </c>
      <c r="E22" s="4">
        <f>+E2/Input!E45</f>
        <v>0</v>
      </c>
      <c r="F22" s="4">
        <f>+F2/Input!F45</f>
        <v>0</v>
      </c>
      <c r="G22" s="4">
        <f>+G2/Input!G45</f>
        <v>0</v>
      </c>
      <c r="H22" s="4">
        <f>+H2/Input!H45</f>
        <v>0</v>
      </c>
      <c r="I22" s="4">
        <f>+I2/Input!I45</f>
        <v>0</v>
      </c>
      <c r="J22" s="4">
        <f>+J2/Input!J45</f>
        <v>0</v>
      </c>
      <c r="K22" s="4">
        <f>+K2/Input!K45</f>
        <v>0</v>
      </c>
      <c r="L22" s="4">
        <f>+L2/Input!L45</f>
        <v>0</v>
      </c>
      <c r="M22" s="4">
        <f>+M2/Input!M45</f>
        <v>0</v>
      </c>
      <c r="N22" s="4">
        <f>+N2/Input!N45</f>
        <v>0</v>
      </c>
      <c r="O22" s="4">
        <f>+O2/Input!O45</f>
        <v>0</v>
      </c>
      <c r="P22" s="4">
        <f>+P2/Input!P45</f>
        <v>0</v>
      </c>
      <c r="Q22" s="4">
        <f>+Q2/Input!Q45</f>
        <v>0</v>
      </c>
      <c r="R22" s="4">
        <f>+R2/Input!R45</f>
        <v>6.5871461634324372E-3</v>
      </c>
      <c r="S22" s="4">
        <f>+S2/Input!S45</f>
        <v>8.2808280828082816E-3</v>
      </c>
      <c r="T22" s="4">
        <f>+T2/Input!T45</f>
        <v>4.8002743013886504E-3</v>
      </c>
      <c r="U22" s="4">
        <f>+U2/Input!U45</f>
        <v>4.1674216343540495E-3</v>
      </c>
      <c r="V22" s="4">
        <f>+V2/Input!V45</f>
        <v>2.9069767441860465E-3</v>
      </c>
      <c r="W22" s="4">
        <f>+W2/Input!W45</f>
        <v>4.5912060745188065E-3</v>
      </c>
      <c r="X22" s="4">
        <f>+X2/Input!X45</f>
        <v>1.883342475772536E-2</v>
      </c>
      <c r="Y22" s="4">
        <f>+Y2/Input!Y45</f>
        <v>1.5742642026009581E-2</v>
      </c>
      <c r="Z22" s="4">
        <f>+Z2/Input!Z45</f>
        <v>1.8060998466518999E-2</v>
      </c>
      <c r="AA22" s="4">
        <f>+AA2/Input!AA45</f>
        <v>3.4632731958762888E-2</v>
      </c>
      <c r="AB22" s="4">
        <f>+AB2/Input!AB45</f>
        <v>3.8204690169280943E-2</v>
      </c>
      <c r="AC22" s="4">
        <f>+AC2/Input!AC45</f>
        <v>4.6118721461187215E-2</v>
      </c>
      <c r="AD22" s="4">
        <f>+AD2/Input!AD45</f>
        <v>4.7903298015221606E-2</v>
      </c>
      <c r="AE22" s="4">
        <f>+AE2/Input!AE45</f>
        <v>4.7940390833684801E-2</v>
      </c>
      <c r="AF22" s="4">
        <f>+AF2/Input!AF45</f>
        <v>4.2839076825798295E-2</v>
      </c>
      <c r="AG22" s="4">
        <f>+AG2/Input!AG45</f>
        <v>4.4228217602830605E-2</v>
      </c>
      <c r="AH22" s="4">
        <f>+AH2/Input!AH45</f>
        <v>4.5595271601463552E-2</v>
      </c>
      <c r="AI22" s="4">
        <f>+AI2/Input!AI45</f>
        <v>5.1683010866684337E-2</v>
      </c>
    </row>
    <row r="23" spans="1:38" x14ac:dyDescent="0.25">
      <c r="A23" t="s">
        <v>5</v>
      </c>
      <c r="C23" s="4">
        <f>+C3/Input!C46</f>
        <v>5.1165434906196702E-3</v>
      </c>
      <c r="D23" s="4">
        <f>+D3/Input!D46</f>
        <v>4.8109965635738834E-3</v>
      </c>
      <c r="E23" s="4">
        <f>+E3/Input!E46</f>
        <v>3.4188034188034188E-3</v>
      </c>
      <c r="F23" s="4">
        <f>+F3/Input!F46</f>
        <v>2.3255813953488372E-3</v>
      </c>
      <c r="G23" s="4">
        <f>+G3/Input!G46</f>
        <v>1.397624039133473E-3</v>
      </c>
      <c r="H23" s="4">
        <f>+H3/Input!H46</f>
        <v>3.4270047978067169E-3</v>
      </c>
      <c r="I23" s="4">
        <f>+I3/Input!I46</f>
        <v>3.3534540576794099E-3</v>
      </c>
      <c r="J23" s="4">
        <f>+J3/Input!J46</f>
        <v>6.7873303167420816E-3</v>
      </c>
      <c r="K23" s="4">
        <f>+K3/Input!K46</f>
        <v>2.7855153203342618E-3</v>
      </c>
      <c r="L23" s="4">
        <f>+L3/Input!L46</f>
        <v>5.9259259259259256E-3</v>
      </c>
      <c r="M23" s="4">
        <f>+M3/Input!M46</f>
        <v>7.9365079365079361E-3</v>
      </c>
      <c r="N23" s="4">
        <f>+N3/Input!N46</f>
        <v>1.0452961672473868E-2</v>
      </c>
      <c r="O23" s="4">
        <f>+O3/Input!O46</f>
        <v>6.7842605156037995E-3</v>
      </c>
      <c r="P23" s="4">
        <f>+P3/Input!P46</f>
        <v>9.7697138869504534E-3</v>
      </c>
      <c r="Q23" s="4">
        <f>+Q3/Input!Q46</f>
        <v>9.2236740968485772E-3</v>
      </c>
      <c r="R23" s="4">
        <f>+R3/Input!R46</f>
        <v>4.0290088638195E-3</v>
      </c>
      <c r="S23" s="4">
        <f>+S3/Input!S46</f>
        <v>4.6260601387818042E-3</v>
      </c>
      <c r="T23" s="4">
        <f>+T3/Input!T46</f>
        <v>8.3459787556904395E-3</v>
      </c>
      <c r="U23" s="4">
        <f>+U3/Input!U46</f>
        <v>1.0309278350515464E-2</v>
      </c>
      <c r="V23" s="4">
        <f>+V3/Input!V46</f>
        <v>1.456726649528706E-2</v>
      </c>
      <c r="W23" s="4">
        <f>+W3/Input!W46</f>
        <v>1.6153846153846154E-2</v>
      </c>
      <c r="X23" s="4">
        <f>+X3/Input!X46</f>
        <v>2.5941422594142258E-2</v>
      </c>
      <c r="Y23" s="4">
        <f>+Y3/Input!Y46</f>
        <v>1.8575851393188854E-2</v>
      </c>
      <c r="Z23" s="4">
        <f>+Z3/Input!Z46</f>
        <v>1.0670731707317074E-2</v>
      </c>
      <c r="AA23" s="4">
        <f>+AA3/Input!AA46</f>
        <v>2.5022341376228777E-2</v>
      </c>
      <c r="AB23" s="4">
        <f>+AB3/Input!AB46</f>
        <v>3.4912718204488775E-2</v>
      </c>
      <c r="AC23" s="4">
        <f>+AC3/Input!AC46</f>
        <v>4.4444444444444446E-2</v>
      </c>
      <c r="AD23" s="4">
        <f>+AD3/Input!AD46</f>
        <v>4.3156596794081382E-2</v>
      </c>
      <c r="AE23" s="4">
        <f>+AE3/Input!AE46</f>
        <v>3.8585209003215437E-2</v>
      </c>
      <c r="AF23" s="4">
        <f>+AF3/Input!AF46</f>
        <v>3.8325053229240597E-2</v>
      </c>
      <c r="AG23" s="4">
        <f>+AG3/Input!AG46</f>
        <v>4.5865633074935401E-2</v>
      </c>
      <c r="AH23" s="4">
        <f>+AH3/Input!AH46</f>
        <v>4.2313117066290547E-2</v>
      </c>
      <c r="AI23" s="4">
        <f>+AI3/Input!AI46</f>
        <v>3.8866930171278E-2</v>
      </c>
      <c r="AL23" s="17"/>
    </row>
    <row r="24" spans="1:38" x14ac:dyDescent="0.25">
      <c r="A24" t="s">
        <v>6</v>
      </c>
      <c r="C24" s="4">
        <f>+C4/Input!C47</f>
        <v>0.202365308804205</v>
      </c>
      <c r="D24" s="4">
        <f>+D4/Input!D47</f>
        <v>0.22737819025522041</v>
      </c>
      <c r="E24" s="4">
        <f>+E4/Input!E47</f>
        <v>0.23545706371191136</v>
      </c>
      <c r="F24" s="4">
        <f>+F4/Input!F47</f>
        <v>0.2157622739018088</v>
      </c>
      <c r="G24" s="4">
        <f>+G4/Input!G47</f>
        <v>0.28966521106259097</v>
      </c>
      <c r="H24" s="4">
        <f>+H4/Input!H47</f>
        <v>0.24512195121951219</v>
      </c>
      <c r="I24" s="4">
        <f>+I4/Input!I47</f>
        <v>0.22592152199762189</v>
      </c>
      <c r="J24" s="4">
        <f>+J4/Input!J47</f>
        <v>0.24772727272727274</v>
      </c>
      <c r="K24" s="4">
        <f>+K4/Input!K47</f>
        <v>0.26721120186697783</v>
      </c>
      <c r="L24" s="4">
        <f>+L4/Input!L47</f>
        <v>0.37179487179487181</v>
      </c>
      <c r="M24" s="4">
        <f>+M4/Input!M47</f>
        <v>0.3012345679012346</v>
      </c>
      <c r="N24" s="4">
        <f>+N4/Input!N47</f>
        <v>0.27807486631016043</v>
      </c>
      <c r="O24" s="4">
        <f>+O4/Input!O47</f>
        <v>0.27710843373493976</v>
      </c>
      <c r="P24" s="4">
        <f>+P4/Input!P47</f>
        <v>0.28158844765342961</v>
      </c>
      <c r="Q24" s="4">
        <f>+Q4/Input!Q47</f>
        <v>0.28944246737841045</v>
      </c>
      <c r="R24" s="4">
        <f>+R4/Input!R47</f>
        <v>0.30424242424242426</v>
      </c>
      <c r="S24" s="4">
        <f>+S4/Input!S47</f>
        <v>0.30232558139534882</v>
      </c>
      <c r="T24" s="4">
        <f>+T4/Input!T47</f>
        <v>0.27643312101910827</v>
      </c>
      <c r="U24" s="4">
        <f>+U4/Input!U47</f>
        <v>0.31795511221945139</v>
      </c>
      <c r="V24" s="4">
        <f>+V4/Input!V47</f>
        <v>0.29390243902439023</v>
      </c>
      <c r="W24" s="4">
        <f>+W4/Input!W47</f>
        <v>0.27995255041518385</v>
      </c>
      <c r="X24" s="4">
        <f>+X4/Input!X47</f>
        <v>0.28757396449704142</v>
      </c>
      <c r="Y24" s="4">
        <f>+Y4/Input!Y47</f>
        <v>0.15581098339719029</v>
      </c>
      <c r="Z24" s="4">
        <f>+Z4/Input!Z47</f>
        <v>0.2</v>
      </c>
      <c r="AA24" s="4">
        <f>+AA4/Input!AA47</f>
        <v>0.16025641025641027</v>
      </c>
      <c r="AB24" s="4">
        <f>+AB4/Input!AB47</f>
        <v>0.25909090909090909</v>
      </c>
      <c r="AC24" s="4">
        <f>+AC4/Input!AC47</f>
        <v>0.26882477128782545</v>
      </c>
      <c r="AD24" s="4">
        <f>+AD4/Input!AD47</f>
        <v>0.31396588486140725</v>
      </c>
      <c r="AE24" s="4">
        <f>+AE4/Input!AE47</f>
        <v>0.31639871382636658</v>
      </c>
      <c r="AF24" s="4">
        <f>+AF4/Input!AF47</f>
        <v>0.26975169300225732</v>
      </c>
      <c r="AG24" s="4">
        <f>+AG4/Input!AG47</f>
        <v>0.26497085320614733</v>
      </c>
      <c r="AH24" s="4">
        <f>+AH4/Input!AH47</f>
        <v>0.22402088772845952</v>
      </c>
      <c r="AI24" s="4">
        <f>+AI4/Input!AI47</f>
        <v>0.25513196480938416</v>
      </c>
      <c r="AL24" s="17"/>
    </row>
    <row r="25" spans="1:38" x14ac:dyDescent="0.25">
      <c r="A25" t="s">
        <v>7</v>
      </c>
      <c r="C25" s="4">
        <f>+C5/Input!C48</f>
        <v>1.3666482606294864E-2</v>
      </c>
      <c r="D25" s="4">
        <f>+D5/Input!D48</f>
        <v>1.2266023823028927E-2</v>
      </c>
      <c r="E25" s="4">
        <f>+E5/Input!E48</f>
        <v>1.328125E-2</v>
      </c>
      <c r="F25" s="4">
        <f>+F5/Input!F48</f>
        <v>1.2691658719096178E-2</v>
      </c>
      <c r="G25" s="4">
        <f>+G5/Input!G48</f>
        <v>1.1785017264674973E-2</v>
      </c>
      <c r="H25" s="4">
        <f>+H5/Input!H48</f>
        <v>1.3020450198617037E-2</v>
      </c>
      <c r="I25" s="4">
        <f>+I5/Input!I48</f>
        <v>1.3791609502491154E-2</v>
      </c>
      <c r="J25" s="4">
        <f>+J5/Input!J48</f>
        <v>1.2066150897863582E-2</v>
      </c>
      <c r="K25" s="4">
        <f>+K5/Input!K48</f>
        <v>1.1503067484662576E-2</v>
      </c>
      <c r="L25" s="4">
        <f>+L5/Input!L48</f>
        <v>1.2445811774576982E-2</v>
      </c>
      <c r="M25" s="4">
        <f>+M5/Input!M48</f>
        <v>2.1135185431343878E-2</v>
      </c>
      <c r="N25" s="4">
        <f>+N5/Input!N48</f>
        <v>2.0709870642961831E-2</v>
      </c>
      <c r="O25" s="4">
        <f>+O5/Input!O48</f>
        <v>2.0222022202220222E-2</v>
      </c>
      <c r="P25" s="4">
        <f>+P5/Input!P48</f>
        <v>1.8084122948925353E-2</v>
      </c>
      <c r="Q25" s="4">
        <f>+Q5/Input!Q48</f>
        <v>1.7221180880974695E-2</v>
      </c>
      <c r="R25" s="4">
        <f>+R5/Input!R48</f>
        <v>1.8510802928397119E-2</v>
      </c>
      <c r="S25" s="4">
        <f>+S5/Input!S48</f>
        <v>1.863833323440375E-2</v>
      </c>
      <c r="T25" s="4">
        <f>+T5/Input!T48</f>
        <v>2.0765282314512367E-2</v>
      </c>
      <c r="U25" s="4">
        <f>+U5/Input!U48</f>
        <v>1.951604715437983E-2</v>
      </c>
      <c r="V25" s="4">
        <f>+V5/Input!V48</f>
        <v>2.1518772297412083E-2</v>
      </c>
      <c r="W25" s="4">
        <f>+W5/Input!W48</f>
        <v>2.1532652940829448E-2</v>
      </c>
      <c r="X25" s="4">
        <f>+X5/Input!X48</f>
        <v>2.2178265300005995E-2</v>
      </c>
      <c r="Y25" s="4">
        <f>+Y5/Input!Y48</f>
        <v>2.5454545454545455E-2</v>
      </c>
      <c r="Z25" s="4">
        <f>+Z5/Input!Z48</f>
        <v>2.5712922085669967E-2</v>
      </c>
      <c r="AA25" s="4">
        <f>+AA5/Input!AA48</f>
        <v>6.3077691731201601E-3</v>
      </c>
      <c r="AB25" s="4">
        <f>+AB5/Input!AB48</f>
        <v>5.9355503405643641E-2</v>
      </c>
      <c r="AC25" s="4">
        <f>+AC5/Input!AC48</f>
        <v>5.7475046616211473E-2</v>
      </c>
      <c r="AD25" s="4">
        <f>+AD5/Input!AD48</f>
        <v>5.2486932154981951E-2</v>
      </c>
      <c r="AE25" s="4">
        <f>+AE5/Input!AE48</f>
        <v>6.3965774960053609E-2</v>
      </c>
      <c r="AF25" s="4">
        <f>+AF5/Input!AF48</f>
        <v>6.7228185506650912E-2</v>
      </c>
      <c r="AG25" s="4">
        <f>+AG5/Input!AG48</f>
        <v>7.0025397812678178E-2</v>
      </c>
      <c r="AH25" s="4">
        <f>+AH5/Input!AH48</f>
        <v>7.2764312578353529E-2</v>
      </c>
      <c r="AI25" s="4">
        <f>+AI5/Input!AI48</f>
        <v>6.8446198587453266E-2</v>
      </c>
      <c r="AL25" s="17"/>
    </row>
    <row r="26" spans="1:38" x14ac:dyDescent="0.25">
      <c r="A26" t="s">
        <v>10</v>
      </c>
      <c r="C26" s="4">
        <f>+C6/Input!C49</f>
        <v>1.7297712857966558E-3</v>
      </c>
      <c r="D26" s="4">
        <f>+D6/Input!D49</f>
        <v>1.3836726625815379E-3</v>
      </c>
      <c r="E26" s="4">
        <f>+E6/Input!E49</f>
        <v>1.1558466576767482E-3</v>
      </c>
      <c r="F26" s="4">
        <f>+F6/Input!F49</f>
        <v>7.5145594589517192E-4</v>
      </c>
      <c r="G26" s="4">
        <f>+G6/Input!G49</f>
        <v>3.5631569570639587E-4</v>
      </c>
      <c r="H26" s="4">
        <f>+H6/Input!H49</f>
        <v>9.2404361485862131E-4</v>
      </c>
      <c r="I26" s="4">
        <f>+I6/Input!I49</f>
        <v>8.7123192193761976E-4</v>
      </c>
      <c r="J26" s="4">
        <f>+J6/Input!J49</f>
        <v>1.6051364365971107E-3</v>
      </c>
      <c r="K26" s="4">
        <f>+K6/Input!K49</f>
        <v>6.6644451849383541E-4</v>
      </c>
      <c r="L26" s="4">
        <f>+L6/Input!L49</f>
        <v>1.2412723041117144E-3</v>
      </c>
      <c r="M26" s="4">
        <f>+M6/Input!M49</f>
        <v>1.7273869346733669E-3</v>
      </c>
      <c r="N26" s="4">
        <f>+N6/Input!N49</f>
        <v>2.1974802226779958E-3</v>
      </c>
      <c r="O26" s="4">
        <f>+O6/Input!O49</f>
        <v>1.4194464158977999E-3</v>
      </c>
      <c r="P26" s="4">
        <f>+P6/Input!P49</f>
        <v>2.130573733069548E-3</v>
      </c>
      <c r="Q26" s="4">
        <f>+Q6/Input!Q49</f>
        <v>1.9023462270133164E-3</v>
      </c>
      <c r="R26" s="4">
        <f>+R6/Input!R49</f>
        <v>6.1242344706911632E-3</v>
      </c>
      <c r="S26" s="4">
        <f>+S6/Input!S49</f>
        <v>7.5890251021599534E-3</v>
      </c>
      <c r="T26" s="4">
        <f>+T6/Input!T49</f>
        <v>5.4537826877359809E-3</v>
      </c>
      <c r="U26" s="4">
        <f>+U6/Input!U49</f>
        <v>5.3802530173040573E-3</v>
      </c>
      <c r="V26" s="4">
        <f>+V6/Input!V49</f>
        <v>5.0576892682155841E-3</v>
      </c>
      <c r="W26" s="4">
        <f>+W6/Input!W49</f>
        <v>6.7499640959356602E-3</v>
      </c>
      <c r="X26" s="4">
        <f>+X6/Input!X49</f>
        <v>2.0108043217286913E-2</v>
      </c>
      <c r="Y26" s="4">
        <f>+Y6/Input!Y49</f>
        <v>1.6255605381165918E-2</v>
      </c>
      <c r="Z26" s="4">
        <f>+Z6/Input!Z49</f>
        <v>1.6710764517476676E-2</v>
      </c>
      <c r="AA26" s="4">
        <f>+AA6/Input!AA49</f>
        <v>3.3165006141667806E-2</v>
      </c>
      <c r="AB26" s="4">
        <f>+AB6/Input!AB49</f>
        <v>3.768646951059932E-2</v>
      </c>
      <c r="AC26" s="4">
        <f>+AC6/Input!AC49</f>
        <v>4.5817727840199753E-2</v>
      </c>
      <c r="AD26" s="4">
        <f>+AD6/Input!AD49</f>
        <v>4.6978253033761866E-2</v>
      </c>
      <c r="AE26" s="4">
        <f>+AE6/Input!AE49</f>
        <v>4.6262113520996767E-2</v>
      </c>
      <c r="AF26" s="4">
        <f>+AF6/Input!AF49</f>
        <v>4.2016806722689079E-2</v>
      </c>
      <c r="AG26" s="4">
        <f>+AG6/Input!AG49</f>
        <v>4.4532469091345575E-2</v>
      </c>
      <c r="AH26" s="4">
        <f>+AH6/Input!AH49</f>
        <v>4.5049272641952139E-2</v>
      </c>
      <c r="AI26" s="4">
        <f>+AI6/Input!AI49</f>
        <v>4.9536628420123567E-2</v>
      </c>
      <c r="AL26" s="17"/>
    </row>
    <row r="27" spans="1:38" x14ac:dyDescent="0.25">
      <c r="A27" t="s">
        <v>11</v>
      </c>
      <c r="C27" s="4">
        <f>+C7/Input!C50</f>
        <v>2.7330650570087191E-2</v>
      </c>
      <c r="D27" s="4">
        <f>+D7/Input!D50</f>
        <v>3.4284749197770643E-2</v>
      </c>
      <c r="E27" s="4">
        <f>+E7/Input!E50</f>
        <v>2.976492474209369E-2</v>
      </c>
      <c r="F27" s="4">
        <f>+F7/Input!F50</f>
        <v>2.8046580285386254E-2</v>
      </c>
      <c r="G27" s="4">
        <f>+G7/Input!G50</f>
        <v>3.1904761904761908E-2</v>
      </c>
      <c r="H27" s="4">
        <f>+H7/Input!H50</f>
        <v>3.3060503931953138E-2</v>
      </c>
      <c r="I27" s="4">
        <f>+I7/Input!I50</f>
        <v>2.9635258358662615E-2</v>
      </c>
      <c r="J27" s="4">
        <f>+J7/Input!J50</f>
        <v>3.4993063049175273E-2</v>
      </c>
      <c r="K27" s="4">
        <f>+K7/Input!K50</f>
        <v>3.3969966467415076E-2</v>
      </c>
      <c r="L27" s="4">
        <f>+L7/Input!L50</f>
        <v>4.823194689066522E-2</v>
      </c>
      <c r="M27" s="4">
        <f>+M7/Input!M50</f>
        <v>3.5525215937587069E-2</v>
      </c>
      <c r="N27" s="4">
        <f>+N7/Input!N50</f>
        <v>3.5433578147145983E-2</v>
      </c>
      <c r="O27" s="4">
        <f>+O7/Input!O50</f>
        <v>3.0476190476190476E-2</v>
      </c>
      <c r="P27" s="4">
        <f>+P7/Input!P50</f>
        <v>3.3504458254525804E-2</v>
      </c>
      <c r="Q27" s="4">
        <f>+Q7/Input!Q50</f>
        <v>3.5799188924625927E-2</v>
      </c>
      <c r="R27" s="4">
        <f>+R7/Input!R50</f>
        <v>3.813614473512951E-2</v>
      </c>
      <c r="S27" s="4">
        <f>+S7/Input!S50</f>
        <v>3.750327825858904E-2</v>
      </c>
      <c r="T27" s="4">
        <f>+T7/Input!T50</f>
        <v>3.2258064516129031E-2</v>
      </c>
      <c r="U27" s="4">
        <f>+U7/Input!U50</f>
        <v>3.8025784607370751E-2</v>
      </c>
      <c r="V27" s="4">
        <f>+V7/Input!V50</f>
        <v>3.8197845249755141E-2</v>
      </c>
      <c r="W27" s="4">
        <f>+W7/Input!W50</f>
        <v>3.6254163464002051E-2</v>
      </c>
      <c r="X27" s="4">
        <f>+X7/Input!X50</f>
        <v>5.0206418963909975E-2</v>
      </c>
      <c r="Y27" s="4">
        <f>+Y7/Input!Y50</f>
        <v>3.0054299785326428E-2</v>
      </c>
      <c r="Z27" s="4">
        <f>+Z7/Input!Z50</f>
        <v>3.6618669314796425E-2</v>
      </c>
      <c r="AA27" s="4">
        <f>+AA7/Input!AA50</f>
        <v>4.7561418371051677E-2</v>
      </c>
      <c r="AB27" s="4">
        <f>+AB7/Input!AB50</f>
        <v>7.0296808748047307E-2</v>
      </c>
      <c r="AC27" s="4">
        <f>+AC7/Input!AC50</f>
        <v>7.9418937546389567E-2</v>
      </c>
      <c r="AD27" s="4">
        <f>+AD7/Input!AD50</f>
        <v>9.608785175017158E-2</v>
      </c>
      <c r="AE27" s="4">
        <f>+AE7/Input!AE50</f>
        <v>8.7352049300596687E-2</v>
      </c>
      <c r="AF27" s="4">
        <f>+AF7/Input!AF50</f>
        <v>8.4464079099610817E-2</v>
      </c>
      <c r="AG27" s="4">
        <f>+AG7/Input!AG50</f>
        <v>8.5241730279898217E-2</v>
      </c>
      <c r="AH27" s="4">
        <f>+AH7/Input!AH50</f>
        <v>7.7881023086502535E-2</v>
      </c>
      <c r="AI27" s="4">
        <f>+AI7/Input!AI50</f>
        <v>9.2393677408086627E-2</v>
      </c>
      <c r="AL27" s="17"/>
    </row>
    <row r="28" spans="1:38" x14ac:dyDescent="0.25">
      <c r="A28" t="s">
        <v>12</v>
      </c>
      <c r="C28" s="4">
        <f>+C8/Input!C51</f>
        <v>1.7651085468413846E-2</v>
      </c>
      <c r="D28" s="4">
        <f>+D8/Input!D51</f>
        <v>1.8776529338327092E-2</v>
      </c>
      <c r="E28" s="4">
        <f>+E8/Input!E51</f>
        <v>1.8156354724153452E-2</v>
      </c>
      <c r="F28" s="4">
        <f>+F8/Input!F51</f>
        <v>1.7437145174371452E-2</v>
      </c>
      <c r="G28" s="4">
        <f>+G8/Input!G51</f>
        <v>1.824482723473652E-2</v>
      </c>
      <c r="H28" s="4">
        <f>+H8/Input!H51</f>
        <v>1.931904161412358E-2</v>
      </c>
      <c r="I28" s="4">
        <f>+I8/Input!I51</f>
        <v>1.8894708502618825E-2</v>
      </c>
      <c r="J28" s="4">
        <f>+J8/Input!J51</f>
        <v>1.9294323483670297E-2</v>
      </c>
      <c r="K28" s="4">
        <f>+K8/Input!K51</f>
        <v>1.8770928642173279E-2</v>
      </c>
      <c r="L28" s="4">
        <f>+L8/Input!L51</f>
        <v>2.462758843333487E-2</v>
      </c>
      <c r="M28" s="4">
        <f>+M8/Input!M51</f>
        <v>2.5782937365010798E-2</v>
      </c>
      <c r="N28" s="4">
        <f>+N8/Input!N51</f>
        <v>2.5581990278843694E-2</v>
      </c>
      <c r="O28" s="4">
        <f>+O8/Input!O51</f>
        <v>2.3512632436837815E-2</v>
      </c>
      <c r="P28" s="4">
        <f>+P8/Input!P51</f>
        <v>2.2703358963982193E-2</v>
      </c>
      <c r="Q28" s="4">
        <f>+Q8/Input!Q51</f>
        <v>2.2705692936465342E-2</v>
      </c>
      <c r="R28" s="4">
        <f>+R8/Input!R51</f>
        <v>2.4669171703969938E-2</v>
      </c>
      <c r="S28" s="4">
        <f>+S8/Input!S51</f>
        <v>2.4516814448575983E-2</v>
      </c>
      <c r="T28" s="4">
        <f>+T8/Input!T51</f>
        <v>2.4401913875598084E-2</v>
      </c>
      <c r="U28" s="4">
        <f>+U8/Input!U51</f>
        <v>2.5110201511335011E-2</v>
      </c>
      <c r="V28" s="4">
        <f>+V8/Input!V51</f>
        <v>2.6324276384745625E-2</v>
      </c>
      <c r="W28" s="4">
        <f>+W8/Input!W51</f>
        <v>2.6174415316880074E-2</v>
      </c>
      <c r="X28" s="4">
        <f>+X8/Input!X51</f>
        <v>3.0877976190476192E-2</v>
      </c>
      <c r="Y28" s="4">
        <f>+Y8/Input!Y51</f>
        <v>2.6946230394365042E-2</v>
      </c>
      <c r="Z28" s="4">
        <f>+Z8/Input!Z51</f>
        <v>2.9252961560157949E-2</v>
      </c>
      <c r="AA28" s="4">
        <f>+AA8/Input!AA51</f>
        <v>2.0350154479917611E-2</v>
      </c>
      <c r="AB28" s="4">
        <f>+AB8/Input!AB51</f>
        <v>6.3065108008928228E-2</v>
      </c>
      <c r="AC28" s="4">
        <f>+AC8/Input!AC51</f>
        <v>6.4955720224109892E-2</v>
      </c>
      <c r="AD28" s="4">
        <f>+AD8/Input!AD51</f>
        <v>6.7951036305466686E-2</v>
      </c>
      <c r="AE28" s="4">
        <f>+AE8/Input!AE51</f>
        <v>7.203618687550635E-2</v>
      </c>
      <c r="AF28" s="4">
        <f>+AF8/Input!AF51</f>
        <v>7.2882876665056245E-2</v>
      </c>
      <c r="AG28" s="4">
        <f>+AG8/Input!AG51</f>
        <v>7.5293958185083526E-2</v>
      </c>
      <c r="AH28" s="4">
        <f>+AH8/Input!AH51</f>
        <v>7.4569854308217554E-2</v>
      </c>
      <c r="AI28" s="4">
        <f>+AI8/Input!AI51</f>
        <v>7.7376493959032136E-2</v>
      </c>
      <c r="AL28" s="17"/>
    </row>
  </sheetData>
  <phoneticPr fontId="4" type="noConversion"/>
  <pageMargins left="0.75" right="0.75" top="1" bottom="1" header="0.5" footer="0.5"/>
  <pageSetup scale="60" orientation="landscape" r:id="rId1"/>
  <headerFooter alignWithMargins="0">
    <oddHeader>&amp;LCU-Boulder undergraduate colleges&amp;C&amp;A&amp;RFall headcount by type over time</oddHeader>
    <oddFooter>&amp;LPBA:L:\ir\reports\time\enttype&amp;C&amp;A  
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AL28"/>
  <sheetViews>
    <sheetView workbookViewId="0">
      <pane xSplit="1" ySplit="1" topLeftCell="B2" activePane="bottomRight" state="frozen"/>
      <selection activeCell="U2" sqref="U2"/>
      <selection pane="topRight" activeCell="U2" sqref="U2"/>
      <selection pane="bottomLeft" activeCell="U2" sqref="U2"/>
      <selection pane="bottomRight"/>
    </sheetView>
  </sheetViews>
  <sheetFormatPr defaultRowHeight="13.2" x14ac:dyDescent="0.25"/>
  <cols>
    <col min="1" max="1" width="15.88671875" customWidth="1"/>
    <col min="2" max="2" width="7.44140625" customWidth="1"/>
    <col min="3" max="35" width="7.33203125" customWidth="1"/>
    <col min="38" max="38" width="9.109375" style="11"/>
  </cols>
  <sheetData>
    <row r="1" spans="1:35" x14ac:dyDescent="0.25">
      <c r="A1" s="9" t="s">
        <v>9</v>
      </c>
      <c r="B1" s="9" t="s">
        <v>8</v>
      </c>
      <c r="C1" s="10">
        <f>Input!C4</f>
        <v>1991</v>
      </c>
      <c r="D1" s="10">
        <f>Input!D4</f>
        <v>1992</v>
      </c>
      <c r="E1" s="10">
        <f>Input!E4</f>
        <v>1993</v>
      </c>
      <c r="F1" s="10">
        <f>Input!F4</f>
        <v>1994</v>
      </c>
      <c r="G1" s="10">
        <f>Input!G4</f>
        <v>1995</v>
      </c>
      <c r="H1" s="10">
        <f>Input!H4</f>
        <v>1996</v>
      </c>
      <c r="I1" s="10">
        <f>Input!I4</f>
        <v>1997</v>
      </c>
      <c r="J1" s="10">
        <f>Input!J4</f>
        <v>1998</v>
      </c>
      <c r="K1" s="10">
        <f>Input!K4</f>
        <v>1999</v>
      </c>
      <c r="L1" s="10">
        <f>Input!L4</f>
        <v>2000</v>
      </c>
      <c r="M1" s="10">
        <f>Input!M4</f>
        <v>2001</v>
      </c>
      <c r="N1" s="10">
        <f>Input!N4</f>
        <v>2002</v>
      </c>
      <c r="O1" s="10">
        <f>Input!O4</f>
        <v>2003</v>
      </c>
      <c r="P1" s="10">
        <f>Input!P4</f>
        <v>2004</v>
      </c>
      <c r="Q1" s="10">
        <f>Input!Q4</f>
        <v>2005</v>
      </c>
      <c r="R1" s="10">
        <f>Input!R4</f>
        <v>2006</v>
      </c>
      <c r="S1" s="10">
        <f>Input!S4</f>
        <v>2007</v>
      </c>
      <c r="T1" s="10">
        <f>Input!T4</f>
        <v>2008</v>
      </c>
      <c r="U1" s="10">
        <f>Input!U4</f>
        <v>2009</v>
      </c>
      <c r="V1" s="10">
        <f>Input!V4</f>
        <v>2010</v>
      </c>
      <c r="W1" s="10">
        <f>Input!W4</f>
        <v>2011</v>
      </c>
      <c r="X1" s="10">
        <f>Input!X4</f>
        <v>2012</v>
      </c>
      <c r="Y1" s="10">
        <f>Input!Y4</f>
        <v>2013</v>
      </c>
      <c r="Z1" s="10">
        <f>Input!Z4</f>
        <v>2014</v>
      </c>
      <c r="AA1" s="10">
        <f>Input!AA4</f>
        <v>2015</v>
      </c>
      <c r="AB1" s="10">
        <f>Input!AB4</f>
        <v>2016</v>
      </c>
      <c r="AC1" s="10">
        <f>Input!AC4</f>
        <v>2017</v>
      </c>
      <c r="AD1" s="10">
        <f>Input!AD4</f>
        <v>2018</v>
      </c>
      <c r="AE1" s="10">
        <f>Input!AE4</f>
        <v>2019</v>
      </c>
      <c r="AF1" s="10">
        <f>Input!AF4</f>
        <v>2020</v>
      </c>
      <c r="AG1" s="10">
        <f>Input!AG4</f>
        <v>2021</v>
      </c>
      <c r="AH1" s="10">
        <f>Input!AH4</f>
        <v>2022</v>
      </c>
      <c r="AI1" s="10">
        <f>Input!AI4</f>
        <v>2023</v>
      </c>
    </row>
    <row r="2" spans="1:35" x14ac:dyDescent="0.25">
      <c r="A2" t="s">
        <v>4</v>
      </c>
      <c r="B2" s="3" t="str">
        <f>+Input!B40</f>
        <v>Music</v>
      </c>
      <c r="C2" s="3">
        <f>+Input!C40</f>
        <v>50</v>
      </c>
      <c r="D2" s="3">
        <f>+Input!D40</f>
        <v>62</v>
      </c>
      <c r="E2" s="3">
        <f>+Input!E40</f>
        <v>48</v>
      </c>
      <c r="F2" s="3">
        <f>+Input!F40</f>
        <v>54</v>
      </c>
      <c r="G2" s="3">
        <f>+Input!G40</f>
        <v>60</v>
      </c>
      <c r="H2" s="3">
        <f>+Input!H40</f>
        <v>80</v>
      </c>
      <c r="I2" s="3">
        <f>+Input!I40</f>
        <v>80</v>
      </c>
      <c r="J2" s="3">
        <f>+Input!J40</f>
        <v>58</v>
      </c>
      <c r="K2" s="3">
        <f>+Input!K40</f>
        <v>73</v>
      </c>
      <c r="L2" s="3">
        <f>+Input!L40</f>
        <v>59</v>
      </c>
      <c r="M2" s="3">
        <f>+Input!M40</f>
        <v>44</v>
      </c>
      <c r="N2" s="3">
        <f>+Input!N40</f>
        <v>63</v>
      </c>
      <c r="O2" s="3">
        <f>+Input!O40</f>
        <v>78</v>
      </c>
      <c r="P2" s="3">
        <f>+Input!P40</f>
        <v>49</v>
      </c>
      <c r="Q2" s="3">
        <f>+Input!Q40</f>
        <v>52</v>
      </c>
      <c r="R2" s="3">
        <f>+Input!R40</f>
        <v>83</v>
      </c>
      <c r="S2" s="3">
        <f>+Input!S40</f>
        <v>52</v>
      </c>
      <c r="T2" s="3">
        <f>+Input!T40</f>
        <v>54</v>
      </c>
      <c r="U2" s="3">
        <f>+Input!U40</f>
        <v>50</v>
      </c>
      <c r="V2" s="3">
        <f>+Input!V40</f>
        <v>56</v>
      </c>
      <c r="W2" s="3">
        <f>+Input!W40</f>
        <v>60</v>
      </c>
      <c r="X2" s="3">
        <f>+Input!X40</f>
        <v>62</v>
      </c>
      <c r="Y2" s="3">
        <f>+Input!Y40</f>
        <v>67</v>
      </c>
      <c r="Z2" s="3">
        <f>+Input!Z40</f>
        <v>53</v>
      </c>
      <c r="AA2" s="3">
        <f>+Input!AA40</f>
        <v>77</v>
      </c>
      <c r="AB2" s="3">
        <f>+Input!AB40</f>
        <v>59</v>
      </c>
      <c r="AC2" s="3">
        <f>+Input!AC40</f>
        <v>53</v>
      </c>
      <c r="AD2" s="3">
        <f>+Input!AD40</f>
        <v>75</v>
      </c>
      <c r="AE2" s="3">
        <f>+Input!AE40</f>
        <v>77</v>
      </c>
      <c r="AF2" s="3">
        <f>+Input!AF40</f>
        <v>75</v>
      </c>
      <c r="AG2" s="3">
        <f>+Input!AG40</f>
        <v>72</v>
      </c>
      <c r="AH2" s="3">
        <f>+Input!AH40</f>
        <v>57</v>
      </c>
      <c r="AI2" s="3">
        <f>+Input!AI40</f>
        <v>42</v>
      </c>
    </row>
    <row r="3" spans="1:35" x14ac:dyDescent="0.25">
      <c r="A3" t="s">
        <v>5</v>
      </c>
      <c r="B3" s="3" t="str">
        <f>+Input!B41</f>
        <v>Music</v>
      </c>
      <c r="C3" s="3">
        <f>+Input!C41</f>
        <v>28</v>
      </c>
      <c r="D3" s="3">
        <f>+Input!D41</f>
        <v>23</v>
      </c>
      <c r="E3" s="3">
        <f>+Input!E41</f>
        <v>23</v>
      </c>
      <c r="F3" s="3">
        <f>+Input!F41</f>
        <v>17</v>
      </c>
      <c r="G3" s="3">
        <f>+Input!G41</f>
        <v>17</v>
      </c>
      <c r="H3" s="3">
        <f>+Input!H41</f>
        <v>12</v>
      </c>
      <c r="I3" s="3">
        <f>+Input!I41</f>
        <v>9</v>
      </c>
      <c r="J3" s="3">
        <f>+Input!J41</f>
        <v>13</v>
      </c>
      <c r="K3" s="3">
        <f>+Input!K41</f>
        <v>15</v>
      </c>
      <c r="L3" s="3">
        <f>+Input!L41</f>
        <v>17</v>
      </c>
      <c r="M3" s="3">
        <f>+Input!M41</f>
        <v>18</v>
      </c>
      <c r="N3" s="3">
        <f>+Input!N41</f>
        <v>11</v>
      </c>
      <c r="O3" s="3">
        <f>+Input!O41</f>
        <v>12</v>
      </c>
      <c r="P3" s="3">
        <f>+Input!P41</f>
        <v>11</v>
      </c>
      <c r="Q3" s="3">
        <f>+Input!Q41</f>
        <v>11</v>
      </c>
      <c r="R3" s="3">
        <f>+Input!R41</f>
        <v>13</v>
      </c>
      <c r="S3" s="3">
        <f>+Input!S41</f>
        <v>10</v>
      </c>
      <c r="T3" s="3">
        <f>+Input!T41</f>
        <v>8</v>
      </c>
      <c r="U3" s="3">
        <f>+Input!U41</f>
        <v>15</v>
      </c>
      <c r="V3" s="3">
        <f>+Input!V41</f>
        <v>6</v>
      </c>
      <c r="W3" s="3">
        <f>+Input!W41</f>
        <v>11</v>
      </c>
      <c r="X3" s="3">
        <f>+Input!X41</f>
        <v>7</v>
      </c>
      <c r="Y3" s="3">
        <f>+Input!Y41</f>
        <v>14</v>
      </c>
      <c r="Z3" s="3">
        <f>+Input!Z41</f>
        <v>5</v>
      </c>
      <c r="AA3" s="3">
        <f>+Input!AA41</f>
        <v>5</v>
      </c>
      <c r="AB3" s="3">
        <f>+Input!AB41</f>
        <v>4</v>
      </c>
      <c r="AC3" s="3">
        <f>+Input!AC41</f>
        <v>5</v>
      </c>
      <c r="AD3" s="3">
        <f>+Input!AD41</f>
        <v>7</v>
      </c>
      <c r="AE3" s="3">
        <f>+Input!AE41</f>
        <v>10</v>
      </c>
      <c r="AF3" s="3">
        <f>+Input!AF41</f>
        <v>7</v>
      </c>
      <c r="AG3" s="3">
        <f>+Input!AG41</f>
        <v>6</v>
      </c>
      <c r="AH3" s="3">
        <f>+Input!AH41</f>
        <v>3</v>
      </c>
      <c r="AI3" s="3">
        <f>+Input!AI41</f>
        <v>5</v>
      </c>
    </row>
    <row r="4" spans="1:35" x14ac:dyDescent="0.25">
      <c r="A4" t="s">
        <v>6</v>
      </c>
      <c r="B4" s="3" t="str">
        <f>+Input!B42</f>
        <v>Music</v>
      </c>
      <c r="C4" s="3">
        <f>+Input!C42</f>
        <v>5</v>
      </c>
      <c r="D4" s="3">
        <f>+Input!D42</f>
        <v>10</v>
      </c>
      <c r="E4" s="3">
        <f>+Input!E42</f>
        <v>13</v>
      </c>
      <c r="F4" s="3">
        <f>+Input!F42</f>
        <v>10</v>
      </c>
      <c r="G4" s="3">
        <f>+Input!G42</f>
        <v>5</v>
      </c>
      <c r="H4" s="3">
        <f>+Input!H42</f>
        <v>41</v>
      </c>
      <c r="I4" s="3">
        <f>+Input!I42</f>
        <v>19</v>
      </c>
      <c r="J4" s="3">
        <f>+Input!J42</f>
        <v>10</v>
      </c>
      <c r="K4" s="3">
        <f>+Input!K42</f>
        <v>10</v>
      </c>
      <c r="L4" s="3">
        <f>+Input!L42</f>
        <v>12</v>
      </c>
      <c r="M4" s="3">
        <f>+Input!M42</f>
        <v>13</v>
      </c>
      <c r="N4" s="3">
        <f>+Input!N42</f>
        <v>14</v>
      </c>
      <c r="O4" s="3">
        <f>+Input!O42</f>
        <v>9</v>
      </c>
      <c r="P4" s="3">
        <f>+Input!P42</f>
        <v>7</v>
      </c>
      <c r="Q4" s="3">
        <f>+Input!Q42</f>
        <v>8</v>
      </c>
      <c r="R4" s="3">
        <f>+Input!R42</f>
        <v>11</v>
      </c>
      <c r="S4" s="3">
        <f>+Input!S42</f>
        <v>14</v>
      </c>
      <c r="T4" s="3">
        <f>+Input!T42</f>
        <v>9</v>
      </c>
      <c r="U4" s="3">
        <f>+Input!U42</f>
        <v>12</v>
      </c>
      <c r="V4" s="3">
        <f>+Input!V42</f>
        <v>10</v>
      </c>
      <c r="W4" s="3">
        <f>+Input!W42</f>
        <v>8</v>
      </c>
      <c r="X4" s="3">
        <f>+Input!X42</f>
        <v>8</v>
      </c>
      <c r="Y4" s="3">
        <f>+Input!Y42</f>
        <v>10</v>
      </c>
      <c r="Z4" s="3">
        <f>+Input!Z42</f>
        <v>8</v>
      </c>
      <c r="AA4" s="3">
        <f>+Input!AA42</f>
        <v>11</v>
      </c>
      <c r="AB4" s="3">
        <f>+Input!AB42</f>
        <v>8</v>
      </c>
      <c r="AC4" s="3">
        <f>+Input!AC42</f>
        <v>7</v>
      </c>
      <c r="AD4" s="3">
        <f>+Input!AD42</f>
        <v>8</v>
      </c>
      <c r="AE4" s="3">
        <f>+Input!AE42</f>
        <v>8</v>
      </c>
      <c r="AF4" s="3">
        <f>+Input!AF42</f>
        <v>8</v>
      </c>
      <c r="AG4" s="3">
        <f>+Input!AG42</f>
        <v>5</v>
      </c>
      <c r="AH4" s="3">
        <f>+Input!AH42</f>
        <v>8</v>
      </c>
      <c r="AI4" s="3">
        <f>+Input!AI42</f>
        <v>8</v>
      </c>
    </row>
    <row r="5" spans="1:35" x14ac:dyDescent="0.25">
      <c r="A5" t="s">
        <v>7</v>
      </c>
      <c r="B5" s="3" t="str">
        <f>+Input!B43</f>
        <v>Music</v>
      </c>
      <c r="C5" s="3">
        <f>+Input!C43</f>
        <v>186</v>
      </c>
      <c r="D5" s="3">
        <f>+Input!D43</f>
        <v>179</v>
      </c>
      <c r="E5" s="3">
        <f>+Input!E43</f>
        <v>174</v>
      </c>
      <c r="F5" s="3">
        <f>+Input!F43</f>
        <v>161</v>
      </c>
      <c r="G5" s="3">
        <f>+Input!G43</f>
        <v>150</v>
      </c>
      <c r="H5" s="3">
        <f>+Input!H43</f>
        <v>162</v>
      </c>
      <c r="I5" s="3">
        <f>+Input!I43</f>
        <v>223</v>
      </c>
      <c r="J5" s="3">
        <f>+Input!J43</f>
        <v>223</v>
      </c>
      <c r="K5" s="3">
        <f>+Input!K43</f>
        <v>200</v>
      </c>
      <c r="L5" s="3">
        <f>+Input!L43</f>
        <v>203</v>
      </c>
      <c r="M5" s="3">
        <f>+Input!M43</f>
        <v>198</v>
      </c>
      <c r="N5" s="3">
        <f>+Input!N43</f>
        <v>184</v>
      </c>
      <c r="O5" s="3">
        <f>+Input!O43</f>
        <v>188</v>
      </c>
      <c r="P5" s="3">
        <f>+Input!P43</f>
        <v>209</v>
      </c>
      <c r="Q5" s="3">
        <f>+Input!Q43</f>
        <v>193</v>
      </c>
      <c r="R5" s="3">
        <f>+Input!R43</f>
        <v>186</v>
      </c>
      <c r="S5" s="3">
        <f>+Input!S43</f>
        <v>192</v>
      </c>
      <c r="T5" s="3">
        <f>+Input!T43</f>
        <v>184</v>
      </c>
      <c r="U5" s="3">
        <f>+Input!U43</f>
        <v>190</v>
      </c>
      <c r="V5" s="3">
        <f>+Input!V43</f>
        <v>179</v>
      </c>
      <c r="W5" s="3">
        <f>+Input!W43</f>
        <v>168</v>
      </c>
      <c r="X5" s="3">
        <f>+Input!X43</f>
        <v>172</v>
      </c>
      <c r="Y5" s="3">
        <f>+Input!Y43</f>
        <v>188</v>
      </c>
      <c r="Z5" s="3">
        <f>+Input!Z43</f>
        <v>200</v>
      </c>
      <c r="AA5" s="3">
        <f>+Input!AA43</f>
        <v>183</v>
      </c>
      <c r="AB5" s="3">
        <f>+Input!AB43</f>
        <v>192</v>
      </c>
      <c r="AC5" s="3">
        <f>+Input!AC43</f>
        <v>180</v>
      </c>
      <c r="AD5" s="3">
        <f>+Input!AD43</f>
        <v>166</v>
      </c>
      <c r="AE5" s="3">
        <f>+Input!AE43</f>
        <v>171</v>
      </c>
      <c r="AF5" s="3">
        <f>+Input!AF43</f>
        <v>207</v>
      </c>
      <c r="AG5" s="3">
        <f>+Input!AG43</f>
        <v>203</v>
      </c>
      <c r="AH5" s="3">
        <f>+Input!AH43</f>
        <v>203</v>
      </c>
      <c r="AI5" s="3">
        <f>+Input!AI43</f>
        <v>186</v>
      </c>
    </row>
    <row r="6" spans="1:35" x14ac:dyDescent="0.25">
      <c r="A6" t="s">
        <v>10</v>
      </c>
      <c r="C6" s="3">
        <f>+C2+C3</f>
        <v>78</v>
      </c>
      <c r="D6" s="3">
        <f t="shared" ref="D6:P6" si="0">+D2+D3</f>
        <v>85</v>
      </c>
      <c r="E6" s="3">
        <f t="shared" si="0"/>
        <v>71</v>
      </c>
      <c r="F6" s="3">
        <f t="shared" si="0"/>
        <v>71</v>
      </c>
      <c r="G6" s="3">
        <f t="shared" si="0"/>
        <v>77</v>
      </c>
      <c r="H6" s="3">
        <f t="shared" si="0"/>
        <v>92</v>
      </c>
      <c r="I6" s="3">
        <f t="shared" si="0"/>
        <v>89</v>
      </c>
      <c r="J6" s="3">
        <f t="shared" si="0"/>
        <v>71</v>
      </c>
      <c r="K6" s="3">
        <f t="shared" si="0"/>
        <v>88</v>
      </c>
      <c r="L6" s="3">
        <f t="shared" si="0"/>
        <v>76</v>
      </c>
      <c r="M6" s="3">
        <f t="shared" si="0"/>
        <v>62</v>
      </c>
      <c r="N6" s="3">
        <f t="shared" si="0"/>
        <v>74</v>
      </c>
      <c r="O6" s="3">
        <f t="shared" si="0"/>
        <v>90</v>
      </c>
      <c r="P6" s="3">
        <f t="shared" si="0"/>
        <v>60</v>
      </c>
      <c r="Q6" s="3">
        <f t="shared" ref="Q6:AI6" si="1">+Q2+Q3</f>
        <v>63</v>
      </c>
      <c r="R6" s="3">
        <f t="shared" si="1"/>
        <v>96</v>
      </c>
      <c r="S6" s="3">
        <f t="shared" si="1"/>
        <v>62</v>
      </c>
      <c r="T6" s="3">
        <f t="shared" si="1"/>
        <v>62</v>
      </c>
      <c r="U6" s="3">
        <f t="shared" si="1"/>
        <v>65</v>
      </c>
      <c r="V6" s="3">
        <f t="shared" ref="V6:AA6" si="2">+V2+V3</f>
        <v>62</v>
      </c>
      <c r="W6" s="3">
        <f t="shared" si="2"/>
        <v>71</v>
      </c>
      <c r="X6" s="3">
        <f t="shared" si="2"/>
        <v>69</v>
      </c>
      <c r="Y6" s="3">
        <f t="shared" si="2"/>
        <v>81</v>
      </c>
      <c r="Z6" s="3">
        <f t="shared" si="2"/>
        <v>58</v>
      </c>
      <c r="AA6" s="3">
        <f t="shared" si="2"/>
        <v>82</v>
      </c>
      <c r="AB6" s="3">
        <f t="shared" ref="AB6:AD6" si="3">+AB2+AB3</f>
        <v>63</v>
      </c>
      <c r="AC6" s="3">
        <f t="shared" si="3"/>
        <v>58</v>
      </c>
      <c r="AD6" s="3">
        <f t="shared" si="3"/>
        <v>82</v>
      </c>
      <c r="AE6" s="3">
        <f t="shared" ref="AE6:AF6" si="4">+AE2+AE3</f>
        <v>87</v>
      </c>
      <c r="AF6" s="3">
        <f t="shared" si="4"/>
        <v>82</v>
      </c>
      <c r="AG6" s="3">
        <f t="shared" ref="AG6:AH6" si="5">+AG2+AG3</f>
        <v>78</v>
      </c>
      <c r="AH6" s="3">
        <f t="shared" si="5"/>
        <v>60</v>
      </c>
      <c r="AI6" s="3">
        <f t="shared" si="1"/>
        <v>47</v>
      </c>
    </row>
    <row r="7" spans="1:35" x14ac:dyDescent="0.25">
      <c r="A7" t="s">
        <v>11</v>
      </c>
      <c r="C7" s="3">
        <f t="shared" ref="C7:P8" si="6">+C6+C4</f>
        <v>83</v>
      </c>
      <c r="D7" s="3">
        <f t="shared" si="6"/>
        <v>95</v>
      </c>
      <c r="E7" s="3">
        <f t="shared" si="6"/>
        <v>84</v>
      </c>
      <c r="F7" s="3">
        <f t="shared" si="6"/>
        <v>81</v>
      </c>
      <c r="G7" s="3">
        <f t="shared" si="6"/>
        <v>82</v>
      </c>
      <c r="H7" s="3">
        <f t="shared" si="6"/>
        <v>133</v>
      </c>
      <c r="I7" s="3">
        <f t="shared" si="6"/>
        <v>108</v>
      </c>
      <c r="J7" s="3">
        <f t="shared" si="6"/>
        <v>81</v>
      </c>
      <c r="K7" s="3">
        <f t="shared" si="6"/>
        <v>98</v>
      </c>
      <c r="L7" s="3">
        <f t="shared" si="6"/>
        <v>88</v>
      </c>
      <c r="M7" s="3">
        <f t="shared" si="6"/>
        <v>75</v>
      </c>
      <c r="N7" s="3">
        <f t="shared" si="6"/>
        <v>88</v>
      </c>
      <c r="O7" s="3">
        <f t="shared" si="6"/>
        <v>99</v>
      </c>
      <c r="P7" s="3">
        <f t="shared" si="6"/>
        <v>67</v>
      </c>
      <c r="Q7" s="3">
        <f t="shared" ref="Q7:S8" si="7">+Q6+Q4</f>
        <v>71</v>
      </c>
      <c r="R7" s="3">
        <f t="shared" si="7"/>
        <v>107</v>
      </c>
      <c r="S7" s="3">
        <f t="shared" si="7"/>
        <v>76</v>
      </c>
      <c r="T7" s="3">
        <f t="shared" ref="T7:AI8" si="8">+T6+T4</f>
        <v>71</v>
      </c>
      <c r="U7" s="3">
        <f t="shared" si="8"/>
        <v>77</v>
      </c>
      <c r="V7" s="3">
        <f t="shared" ref="V7:X8" si="9">+V6+V4</f>
        <v>72</v>
      </c>
      <c r="W7" s="3">
        <f t="shared" si="9"/>
        <v>79</v>
      </c>
      <c r="X7" s="3">
        <f t="shared" si="9"/>
        <v>77</v>
      </c>
      <c r="Y7" s="3">
        <f t="shared" ref="Y7:Z7" si="10">+Y6+Y4</f>
        <v>91</v>
      </c>
      <c r="Z7" s="3">
        <f t="shared" si="10"/>
        <v>66</v>
      </c>
      <c r="AA7" s="3">
        <f t="shared" ref="AA7:AB7" si="11">+AA6+AA4</f>
        <v>93</v>
      </c>
      <c r="AB7" s="3">
        <f t="shared" si="11"/>
        <v>71</v>
      </c>
      <c r="AC7" s="3">
        <f t="shared" ref="AC7:AD7" si="12">+AC6+AC4</f>
        <v>65</v>
      </c>
      <c r="AD7" s="3">
        <f t="shared" si="12"/>
        <v>90</v>
      </c>
      <c r="AE7" s="3">
        <f t="shared" ref="AE7:AF7" si="13">+AE6+AE4</f>
        <v>95</v>
      </c>
      <c r="AF7" s="3">
        <f t="shared" si="13"/>
        <v>90</v>
      </c>
      <c r="AG7" s="3">
        <f t="shared" ref="AG7:AH7" si="14">+AG6+AG4</f>
        <v>83</v>
      </c>
      <c r="AH7" s="3">
        <f t="shared" si="14"/>
        <v>68</v>
      </c>
      <c r="AI7" s="3">
        <f t="shared" si="8"/>
        <v>55</v>
      </c>
    </row>
    <row r="8" spans="1:35" x14ac:dyDescent="0.25">
      <c r="A8" t="s">
        <v>12</v>
      </c>
      <c r="C8" s="3">
        <f t="shared" si="6"/>
        <v>269</v>
      </c>
      <c r="D8" s="3">
        <f t="shared" si="6"/>
        <v>274</v>
      </c>
      <c r="E8" s="3">
        <f t="shared" si="6"/>
        <v>258</v>
      </c>
      <c r="F8" s="3">
        <f t="shared" si="6"/>
        <v>242</v>
      </c>
      <c r="G8" s="3">
        <f t="shared" si="6"/>
        <v>232</v>
      </c>
      <c r="H8" s="3">
        <f t="shared" si="6"/>
        <v>295</v>
      </c>
      <c r="I8" s="3">
        <f t="shared" si="6"/>
        <v>331</v>
      </c>
      <c r="J8" s="3">
        <f t="shared" si="6"/>
        <v>304</v>
      </c>
      <c r="K8" s="3">
        <f t="shared" si="6"/>
        <v>298</v>
      </c>
      <c r="L8" s="3">
        <f t="shared" si="6"/>
        <v>291</v>
      </c>
      <c r="M8" s="3">
        <f t="shared" si="6"/>
        <v>273</v>
      </c>
      <c r="N8" s="3">
        <f t="shared" si="6"/>
        <v>272</v>
      </c>
      <c r="O8" s="3">
        <f t="shared" si="6"/>
        <v>287</v>
      </c>
      <c r="P8" s="3">
        <f t="shared" si="6"/>
        <v>276</v>
      </c>
      <c r="Q8" s="3">
        <f t="shared" si="7"/>
        <v>264</v>
      </c>
      <c r="R8" s="3">
        <f t="shared" si="7"/>
        <v>293</v>
      </c>
      <c r="S8" s="3">
        <f t="shared" si="7"/>
        <v>268</v>
      </c>
      <c r="T8" s="3">
        <f t="shared" si="8"/>
        <v>255</v>
      </c>
      <c r="U8" s="3">
        <f t="shared" si="8"/>
        <v>267</v>
      </c>
      <c r="V8" s="3">
        <f t="shared" si="9"/>
        <v>251</v>
      </c>
      <c r="W8" s="3">
        <f t="shared" si="9"/>
        <v>247</v>
      </c>
      <c r="X8" s="3">
        <f t="shared" si="9"/>
        <v>249</v>
      </c>
      <c r="Y8" s="3">
        <f t="shared" ref="Y8:Z8" si="15">+Y7+Y5</f>
        <v>279</v>
      </c>
      <c r="Z8" s="3">
        <f t="shared" si="15"/>
        <v>266</v>
      </c>
      <c r="AA8" s="3">
        <f t="shared" ref="AA8:AB8" si="16">+AA7+AA5</f>
        <v>276</v>
      </c>
      <c r="AB8" s="3">
        <f t="shared" si="16"/>
        <v>263</v>
      </c>
      <c r="AC8" s="3">
        <f t="shared" ref="AC8:AD8" si="17">+AC7+AC5</f>
        <v>245</v>
      </c>
      <c r="AD8" s="3">
        <f t="shared" si="17"/>
        <v>256</v>
      </c>
      <c r="AE8" s="3">
        <f t="shared" ref="AE8:AF8" si="18">+AE7+AE5</f>
        <v>266</v>
      </c>
      <c r="AF8" s="3">
        <f t="shared" si="18"/>
        <v>297</v>
      </c>
      <c r="AG8" s="3">
        <f t="shared" ref="AG8:AH8" si="19">+AG7+AG5</f>
        <v>286</v>
      </c>
      <c r="AH8" s="3">
        <f t="shared" si="19"/>
        <v>271</v>
      </c>
      <c r="AI8" s="3">
        <f t="shared" si="8"/>
        <v>241</v>
      </c>
    </row>
    <row r="9" spans="1:35" x14ac:dyDescent="0.25">
      <c r="A9" t="s">
        <v>31</v>
      </c>
      <c r="C9" s="16">
        <f>ROUND(Input!C44,2)</f>
        <v>2.87</v>
      </c>
      <c r="D9" s="16">
        <f>ROUND(Input!D44,2)</f>
        <v>3.14</v>
      </c>
      <c r="E9" s="16">
        <f>ROUND(Input!E44,2)</f>
        <v>2.95</v>
      </c>
      <c r="F9" s="16">
        <f>ROUND(Input!F44,2)</f>
        <v>3.29</v>
      </c>
      <c r="G9" s="16">
        <f>ROUND(Input!G44,2)</f>
        <v>3.62</v>
      </c>
      <c r="H9" s="16">
        <f>ROUND(Input!H44,2)</f>
        <v>3.25</v>
      </c>
      <c r="I9" s="16">
        <f>ROUND(Input!I44,2)</f>
        <v>3.07</v>
      </c>
      <c r="J9" s="16">
        <f>ROUND(Input!J44,2)</f>
        <v>2.97</v>
      </c>
      <c r="K9" s="16">
        <f>ROUND(Input!K44,2)</f>
        <v>3.1</v>
      </c>
      <c r="L9" s="16">
        <f>ROUND(Input!L44,2)</f>
        <v>3.4</v>
      </c>
      <c r="M9" s="16">
        <f>ROUND(Input!M44,2)</f>
        <v>3.26</v>
      </c>
      <c r="N9" s="16">
        <f>ROUND(Input!N44,2)</f>
        <v>3.1</v>
      </c>
      <c r="O9" s="16">
        <f>ROUND(Input!O44,2)</f>
        <v>3.12</v>
      </c>
      <c r="P9" s="16">
        <f>ROUND(Input!P44,2)</f>
        <v>3.68</v>
      </c>
      <c r="Q9" s="16">
        <f>ROUND(Input!Q44,2)</f>
        <v>3.16</v>
      </c>
      <c r="R9" s="16">
        <f>ROUND(Input!R44,2)</f>
        <v>3.46</v>
      </c>
      <c r="S9" s="16">
        <f>ROUND(Input!S44,2)</f>
        <v>3.33</v>
      </c>
      <c r="T9" s="16">
        <f>ROUND(Input!T44,2)</f>
        <v>3.13</v>
      </c>
      <c r="U9" s="16">
        <f>ROUND(Input!U44,2)</f>
        <v>3.39</v>
      </c>
      <c r="V9" s="16">
        <f>ROUND(Input!V44,2)</f>
        <v>3.33</v>
      </c>
      <c r="W9" s="16">
        <f>ROUND(Input!W44,2)</f>
        <v>3.11</v>
      </c>
      <c r="X9" s="16">
        <f>ROUND(Input!X44,2)</f>
        <v>3.23</v>
      </c>
      <c r="Y9" s="16">
        <f>ROUND(Input!Y44,2)</f>
        <v>2.94</v>
      </c>
      <c r="Z9" s="16">
        <f>ROUND(Input!Z44,2)</f>
        <v>3.18</v>
      </c>
      <c r="AA9" s="16">
        <f>ROUND(Input!AA44,2)</f>
        <v>3.19</v>
      </c>
      <c r="AB9" s="16">
        <f>ROUND(Input!AB44,2)</f>
        <v>3.44</v>
      </c>
      <c r="AC9" s="16">
        <f>ROUND(Input!AC44,2)</f>
        <v>3.5</v>
      </c>
      <c r="AD9" s="16">
        <f>ROUND(Input!AD44,2)</f>
        <v>3.53</v>
      </c>
      <c r="AE9" s="16">
        <f>ROUND(Input!AE44,2)</f>
        <v>3.34</v>
      </c>
      <c r="AF9" s="16">
        <f>ROUND(Input!AF44,2)</f>
        <v>3.22</v>
      </c>
      <c r="AG9" s="16">
        <f>ROUND(Input!AG44,2)</f>
        <v>3.39</v>
      </c>
      <c r="AH9" s="16">
        <f>ROUND(Input!AH44,2)</f>
        <v>3.47</v>
      </c>
      <c r="AI9" s="16">
        <f>ROUND(Input!AI44,2)</f>
        <v>3.65</v>
      </c>
    </row>
    <row r="10" spans="1:35" x14ac:dyDescent="0.25">
      <c r="A10" t="s">
        <v>34</v>
      </c>
      <c r="C10" s="16"/>
      <c r="D10" s="18">
        <f>+D4/'A&amp;S'!C8</f>
        <v>7.0402703463813012E-4</v>
      </c>
      <c r="E10" s="18">
        <f>+E4/'A&amp;S'!D8</f>
        <v>9.3781561102294041E-4</v>
      </c>
      <c r="F10" s="18">
        <f>+F4/'A&amp;S'!E8</f>
        <v>7.2275224053194561E-4</v>
      </c>
      <c r="G10" s="18">
        <f>+G4/'A&amp;S'!F8</f>
        <v>3.6424564726451517E-4</v>
      </c>
      <c r="H10" s="18">
        <f>+H4/'A&amp;S'!G8</f>
        <v>2.9918272037361355E-3</v>
      </c>
      <c r="I10" s="18">
        <f>+I4/'A&amp;S'!H8</f>
        <v>1.3795106367530676E-3</v>
      </c>
      <c r="J10" s="18">
        <f>+J4/'A&amp;S'!I8</f>
        <v>7.1063104036384311E-4</v>
      </c>
      <c r="K10" s="18">
        <f>+K4/'A&amp;S'!J8</f>
        <v>7.1372493041181931E-4</v>
      </c>
      <c r="L10" s="18">
        <f>+L4/'A&amp;S'!K8</f>
        <v>8.4281500210703754E-4</v>
      </c>
      <c r="M10" s="18">
        <f>+M4/'A&amp;S'!L8</f>
        <v>8.8888888888888893E-4</v>
      </c>
      <c r="N10" s="18">
        <f>+N4/'A&amp;S'!M8</f>
        <v>9.3451705493625254E-4</v>
      </c>
      <c r="O10" s="18">
        <f>+O4/'A&amp;S'!N8</f>
        <v>5.705591479650057E-4</v>
      </c>
      <c r="P10" s="18">
        <f>+P4/'A&amp;S'!O8</f>
        <v>4.1716328963051252E-4</v>
      </c>
      <c r="Q10" s="18">
        <f>+Q4/'A&amp;S'!P8</f>
        <v>4.7844028467196938E-4</v>
      </c>
      <c r="R10" s="18">
        <f>+R4/'A&amp;S'!Q8</f>
        <v>6.7679812957607821E-4</v>
      </c>
      <c r="S10" s="18">
        <f>+S4/'A&amp;S'!R8</f>
        <v>8.4730375839738546E-4</v>
      </c>
      <c r="T10" s="18">
        <f>+T4/'A&amp;S'!S8</f>
        <v>5.4482716871481329E-4</v>
      </c>
      <c r="U10" s="18">
        <f>+U4/'A&amp;S'!T8</f>
        <v>7.03276094473422E-4</v>
      </c>
      <c r="V10" s="18">
        <f>+V4/'A&amp;S'!T8</f>
        <v>5.8606341206118504E-4</v>
      </c>
      <c r="W10" s="18">
        <f>+W4/'A&amp;S'!U8</f>
        <v>4.5800652659300396E-4</v>
      </c>
      <c r="X10" s="18">
        <f>+X4/'A&amp;S'!V8</f>
        <v>4.6761748889408465E-4</v>
      </c>
      <c r="Y10" s="18">
        <f>+Y4/'A&amp;S'!W8</f>
        <v>5.8799317927912039E-4</v>
      </c>
      <c r="Z10" s="18">
        <f>+Z4/'A&amp;S'!X8</f>
        <v>4.9209571261610383E-4</v>
      </c>
      <c r="AA10" s="18">
        <f>+AA4/'A&amp;S'!Y8</f>
        <v>6.7356561141387547E-4</v>
      </c>
      <c r="AB10" s="18">
        <f>+AB4/'A&amp;S'!Z8</f>
        <v>4.9106868823276656E-4</v>
      </c>
      <c r="AC10" s="18">
        <f>+AC4/'A&amp;S'!AA8</f>
        <v>4.470843712077665E-4</v>
      </c>
      <c r="AD10" s="18">
        <f>+AD4/'A&amp;S'!T8</f>
        <v>4.6885072964894802E-4</v>
      </c>
      <c r="AE10" s="18">
        <f>+AE4/'A&amp;S'!U8</f>
        <v>4.5800652659300396E-4</v>
      </c>
      <c r="AF10" s="18">
        <f>+AF4/'A&amp;S'!V8</f>
        <v>4.6761748889408465E-4</v>
      </c>
      <c r="AG10" s="18">
        <f>+AG4/'A&amp;S'!W8</f>
        <v>2.939965896395602E-4</v>
      </c>
      <c r="AH10" s="18">
        <f>+AH4/'A&amp;S'!X8</f>
        <v>4.9209571261610383E-4</v>
      </c>
      <c r="AI10" s="18">
        <f>+AI4/'A&amp;S'!U8</f>
        <v>4.5800652659300396E-4</v>
      </c>
    </row>
    <row r="11" spans="1:35" x14ac:dyDescent="0.25"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x14ac:dyDescent="0.25">
      <c r="A12" t="s"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25">
      <c r="A13" t="s">
        <v>4</v>
      </c>
      <c r="C13" s="4">
        <f t="shared" ref="C13:C19" si="20">+C2/C$8</f>
        <v>0.18587360594795538</v>
      </c>
      <c r="D13" s="4">
        <f t="shared" ref="D13:P13" si="21">+D2/D$8</f>
        <v>0.22627737226277372</v>
      </c>
      <c r="E13" s="4">
        <f t="shared" si="21"/>
        <v>0.18604651162790697</v>
      </c>
      <c r="F13" s="4">
        <f t="shared" si="21"/>
        <v>0.2231404958677686</v>
      </c>
      <c r="G13" s="4">
        <f t="shared" si="21"/>
        <v>0.25862068965517243</v>
      </c>
      <c r="H13" s="4">
        <f t="shared" si="21"/>
        <v>0.2711864406779661</v>
      </c>
      <c r="I13" s="4">
        <f t="shared" si="21"/>
        <v>0.24169184290030213</v>
      </c>
      <c r="J13" s="4">
        <f t="shared" si="21"/>
        <v>0.19078947368421054</v>
      </c>
      <c r="K13" s="4">
        <f t="shared" si="21"/>
        <v>0.24496644295302014</v>
      </c>
      <c r="L13" s="4">
        <f t="shared" si="21"/>
        <v>0.20274914089347079</v>
      </c>
      <c r="M13" s="4">
        <f t="shared" si="21"/>
        <v>0.16117216117216118</v>
      </c>
      <c r="N13" s="4">
        <f t="shared" si="21"/>
        <v>0.23161764705882354</v>
      </c>
      <c r="O13" s="4">
        <f t="shared" si="21"/>
        <v>0.27177700348432055</v>
      </c>
      <c r="P13" s="4">
        <f t="shared" si="21"/>
        <v>0.17753623188405798</v>
      </c>
      <c r="Q13" s="4">
        <f t="shared" ref="Q13:S19" si="22">+Q2/Q$8</f>
        <v>0.19696969696969696</v>
      </c>
      <c r="R13" s="4">
        <f t="shared" si="22"/>
        <v>0.28327645051194539</v>
      </c>
      <c r="S13" s="4">
        <f t="shared" si="22"/>
        <v>0.19402985074626866</v>
      </c>
      <c r="T13" s="4">
        <f t="shared" ref="T13:U19" si="23">+T2/T$8</f>
        <v>0.21176470588235294</v>
      </c>
      <c r="U13" s="4">
        <f t="shared" si="23"/>
        <v>0.18726591760299627</v>
      </c>
      <c r="V13" s="4">
        <f t="shared" ref="V13:AI19" si="24">+V2/V$8</f>
        <v>0.22310756972111553</v>
      </c>
      <c r="W13" s="4">
        <f t="shared" ref="W13:X19" si="25">+W2/W$8</f>
        <v>0.24291497975708501</v>
      </c>
      <c r="X13" s="4">
        <f t="shared" si="25"/>
        <v>0.24899598393574296</v>
      </c>
      <c r="Y13" s="4">
        <f t="shared" ref="Y13:Z13" si="26">+Y2/Y$8</f>
        <v>0.24014336917562723</v>
      </c>
      <c r="Z13" s="4">
        <f t="shared" si="26"/>
        <v>0.19924812030075187</v>
      </c>
      <c r="AA13" s="4">
        <f t="shared" ref="AA13:AB13" si="27">+AA2/AA$8</f>
        <v>0.27898550724637683</v>
      </c>
      <c r="AB13" s="4">
        <f t="shared" si="27"/>
        <v>0.22433460076045628</v>
      </c>
      <c r="AC13" s="4">
        <f t="shared" ref="AC13:AD13" si="28">+AC2/AC$8</f>
        <v>0.21632653061224491</v>
      </c>
      <c r="AD13" s="4">
        <f t="shared" si="28"/>
        <v>0.29296875</v>
      </c>
      <c r="AE13" s="4">
        <f t="shared" ref="AE13:AF13" si="29">+AE2/AE$8</f>
        <v>0.28947368421052633</v>
      </c>
      <c r="AF13" s="4">
        <f t="shared" si="29"/>
        <v>0.25252525252525254</v>
      </c>
      <c r="AG13" s="4">
        <f t="shared" ref="AG13:AH13" si="30">+AG2/AG$8</f>
        <v>0.25174825174825177</v>
      </c>
      <c r="AH13" s="4">
        <f t="shared" si="30"/>
        <v>0.21033210332103322</v>
      </c>
      <c r="AI13" s="4">
        <f t="shared" si="24"/>
        <v>0.17427385892116182</v>
      </c>
    </row>
    <row r="14" spans="1:35" x14ac:dyDescent="0.25">
      <c r="A14" t="s">
        <v>5</v>
      </c>
      <c r="C14" s="4">
        <f t="shared" si="20"/>
        <v>0.10408921933085502</v>
      </c>
      <c r="D14" s="4">
        <f t="shared" ref="D14:P14" si="31">+D3/D$8</f>
        <v>8.3941605839416053E-2</v>
      </c>
      <c r="E14" s="4">
        <f t="shared" si="31"/>
        <v>8.9147286821705432E-2</v>
      </c>
      <c r="F14" s="4">
        <f t="shared" si="31"/>
        <v>7.0247933884297523E-2</v>
      </c>
      <c r="G14" s="4">
        <f t="shared" si="31"/>
        <v>7.3275862068965511E-2</v>
      </c>
      <c r="H14" s="4">
        <f t="shared" si="31"/>
        <v>4.0677966101694912E-2</v>
      </c>
      <c r="I14" s="4">
        <f t="shared" si="31"/>
        <v>2.7190332326283987E-2</v>
      </c>
      <c r="J14" s="4">
        <f t="shared" si="31"/>
        <v>4.2763157894736843E-2</v>
      </c>
      <c r="K14" s="4">
        <f t="shared" si="31"/>
        <v>5.0335570469798654E-2</v>
      </c>
      <c r="L14" s="4">
        <f t="shared" si="31"/>
        <v>5.8419243986254296E-2</v>
      </c>
      <c r="M14" s="4">
        <f t="shared" si="31"/>
        <v>6.5934065934065936E-2</v>
      </c>
      <c r="N14" s="4">
        <f t="shared" si="31"/>
        <v>4.0441176470588237E-2</v>
      </c>
      <c r="O14" s="4">
        <f t="shared" si="31"/>
        <v>4.1811846689895474E-2</v>
      </c>
      <c r="P14" s="4">
        <f t="shared" si="31"/>
        <v>3.9855072463768113E-2</v>
      </c>
      <c r="Q14" s="4">
        <f t="shared" si="22"/>
        <v>4.1666666666666664E-2</v>
      </c>
      <c r="R14" s="4">
        <f t="shared" si="22"/>
        <v>4.4368600682593858E-2</v>
      </c>
      <c r="S14" s="4">
        <f t="shared" si="22"/>
        <v>3.7313432835820892E-2</v>
      </c>
      <c r="T14" s="4">
        <f t="shared" si="23"/>
        <v>3.1372549019607843E-2</v>
      </c>
      <c r="U14" s="4">
        <f t="shared" si="23"/>
        <v>5.6179775280898875E-2</v>
      </c>
      <c r="V14" s="4">
        <f t="shared" si="24"/>
        <v>2.3904382470119521E-2</v>
      </c>
      <c r="W14" s="4">
        <f t="shared" si="25"/>
        <v>4.4534412955465584E-2</v>
      </c>
      <c r="X14" s="4">
        <f t="shared" si="25"/>
        <v>2.8112449799196786E-2</v>
      </c>
      <c r="Y14" s="4">
        <f t="shared" ref="Y14:Z14" si="32">+Y3/Y$8</f>
        <v>5.0179211469534052E-2</v>
      </c>
      <c r="Z14" s="4">
        <f t="shared" si="32"/>
        <v>1.8796992481203006E-2</v>
      </c>
      <c r="AA14" s="4">
        <f t="shared" ref="AA14:AB14" si="33">+AA3/AA$8</f>
        <v>1.8115942028985508E-2</v>
      </c>
      <c r="AB14" s="4">
        <f t="shared" si="33"/>
        <v>1.5209125475285171E-2</v>
      </c>
      <c r="AC14" s="4">
        <f t="shared" ref="AC14:AD14" si="34">+AC3/AC$8</f>
        <v>2.0408163265306121E-2</v>
      </c>
      <c r="AD14" s="4">
        <f t="shared" si="34"/>
        <v>2.734375E-2</v>
      </c>
      <c r="AE14" s="4">
        <f t="shared" ref="AE14:AF14" si="35">+AE3/AE$8</f>
        <v>3.7593984962406013E-2</v>
      </c>
      <c r="AF14" s="4">
        <f t="shared" si="35"/>
        <v>2.3569023569023569E-2</v>
      </c>
      <c r="AG14" s="4">
        <f t="shared" ref="AG14:AH14" si="36">+AG3/AG$8</f>
        <v>2.097902097902098E-2</v>
      </c>
      <c r="AH14" s="4">
        <f t="shared" si="36"/>
        <v>1.107011070110701E-2</v>
      </c>
      <c r="AI14" s="4">
        <f t="shared" si="24"/>
        <v>2.0746887966804978E-2</v>
      </c>
    </row>
    <row r="15" spans="1:35" x14ac:dyDescent="0.25">
      <c r="A15" t="s">
        <v>6</v>
      </c>
      <c r="C15" s="4">
        <f t="shared" si="20"/>
        <v>1.858736059479554E-2</v>
      </c>
      <c r="D15" s="4">
        <f t="shared" ref="D15:P15" si="37">+D4/D$8</f>
        <v>3.6496350364963501E-2</v>
      </c>
      <c r="E15" s="4">
        <f t="shared" si="37"/>
        <v>5.0387596899224806E-2</v>
      </c>
      <c r="F15" s="4">
        <f t="shared" si="37"/>
        <v>4.1322314049586778E-2</v>
      </c>
      <c r="G15" s="4">
        <f t="shared" si="37"/>
        <v>2.1551724137931036E-2</v>
      </c>
      <c r="H15" s="4">
        <f t="shared" si="37"/>
        <v>0.13898305084745763</v>
      </c>
      <c r="I15" s="4">
        <f t="shared" si="37"/>
        <v>5.7401812688821753E-2</v>
      </c>
      <c r="J15" s="4">
        <f t="shared" si="37"/>
        <v>3.2894736842105261E-2</v>
      </c>
      <c r="K15" s="4">
        <f t="shared" si="37"/>
        <v>3.3557046979865772E-2</v>
      </c>
      <c r="L15" s="4">
        <f t="shared" si="37"/>
        <v>4.1237113402061855E-2</v>
      </c>
      <c r="M15" s="4">
        <f t="shared" si="37"/>
        <v>4.7619047619047616E-2</v>
      </c>
      <c r="N15" s="4">
        <f t="shared" si="37"/>
        <v>5.1470588235294115E-2</v>
      </c>
      <c r="O15" s="4">
        <f t="shared" si="37"/>
        <v>3.1358885017421602E-2</v>
      </c>
      <c r="P15" s="4">
        <f t="shared" si="37"/>
        <v>2.5362318840579712E-2</v>
      </c>
      <c r="Q15" s="4">
        <f t="shared" si="22"/>
        <v>3.0303030303030304E-2</v>
      </c>
      <c r="R15" s="4">
        <f t="shared" si="22"/>
        <v>3.7542662116040959E-2</v>
      </c>
      <c r="S15" s="4">
        <f t="shared" si="22"/>
        <v>5.2238805970149252E-2</v>
      </c>
      <c r="T15" s="4">
        <f t="shared" si="23"/>
        <v>3.5294117647058823E-2</v>
      </c>
      <c r="U15" s="4">
        <f t="shared" si="23"/>
        <v>4.49438202247191E-2</v>
      </c>
      <c r="V15" s="4">
        <f t="shared" si="24"/>
        <v>3.9840637450199202E-2</v>
      </c>
      <c r="W15" s="4">
        <f t="shared" si="25"/>
        <v>3.2388663967611336E-2</v>
      </c>
      <c r="X15" s="4">
        <f t="shared" si="25"/>
        <v>3.2128514056224897E-2</v>
      </c>
      <c r="Y15" s="4">
        <f t="shared" ref="Y15:Z15" si="38">+Y4/Y$8</f>
        <v>3.5842293906810034E-2</v>
      </c>
      <c r="Z15" s="4">
        <f t="shared" si="38"/>
        <v>3.007518796992481E-2</v>
      </c>
      <c r="AA15" s="4">
        <f t="shared" ref="AA15:AB15" si="39">+AA4/AA$8</f>
        <v>3.9855072463768113E-2</v>
      </c>
      <c r="AB15" s="4">
        <f t="shared" si="39"/>
        <v>3.0418250950570342E-2</v>
      </c>
      <c r="AC15" s="4">
        <f t="shared" ref="AC15:AD15" si="40">+AC4/AC$8</f>
        <v>2.8571428571428571E-2</v>
      </c>
      <c r="AD15" s="4">
        <f t="shared" si="40"/>
        <v>3.125E-2</v>
      </c>
      <c r="AE15" s="4">
        <f t="shared" ref="AE15:AF15" si="41">+AE4/AE$8</f>
        <v>3.007518796992481E-2</v>
      </c>
      <c r="AF15" s="4">
        <f t="shared" si="41"/>
        <v>2.6936026936026935E-2</v>
      </c>
      <c r="AG15" s="4">
        <f t="shared" ref="AG15:AH15" si="42">+AG4/AG$8</f>
        <v>1.7482517482517484E-2</v>
      </c>
      <c r="AH15" s="4">
        <f t="shared" si="42"/>
        <v>2.9520295202952029E-2</v>
      </c>
      <c r="AI15" s="4">
        <f t="shared" si="24"/>
        <v>3.3195020746887967E-2</v>
      </c>
    </row>
    <row r="16" spans="1:35" x14ac:dyDescent="0.25">
      <c r="A16" t="s">
        <v>7</v>
      </c>
      <c r="C16" s="4">
        <f t="shared" si="20"/>
        <v>0.69144981412639406</v>
      </c>
      <c r="D16" s="4">
        <f t="shared" ref="D16:P16" si="43">+D5/D$8</f>
        <v>0.65328467153284675</v>
      </c>
      <c r="E16" s="4">
        <f t="shared" si="43"/>
        <v>0.67441860465116277</v>
      </c>
      <c r="F16" s="4">
        <f t="shared" si="43"/>
        <v>0.66528925619834711</v>
      </c>
      <c r="G16" s="4">
        <f t="shared" si="43"/>
        <v>0.64655172413793105</v>
      </c>
      <c r="H16" s="4">
        <f t="shared" si="43"/>
        <v>0.54915254237288136</v>
      </c>
      <c r="I16" s="4">
        <f t="shared" si="43"/>
        <v>0.6737160120845922</v>
      </c>
      <c r="J16" s="4">
        <f t="shared" si="43"/>
        <v>0.73355263157894735</v>
      </c>
      <c r="K16" s="4">
        <f t="shared" si="43"/>
        <v>0.67114093959731547</v>
      </c>
      <c r="L16" s="4">
        <f t="shared" si="43"/>
        <v>0.69759450171821302</v>
      </c>
      <c r="M16" s="4">
        <f t="shared" si="43"/>
        <v>0.72527472527472525</v>
      </c>
      <c r="N16" s="4">
        <f t="shared" si="43"/>
        <v>0.67647058823529416</v>
      </c>
      <c r="O16" s="4">
        <f t="shared" si="43"/>
        <v>0.65505226480836232</v>
      </c>
      <c r="P16" s="4">
        <f t="shared" si="43"/>
        <v>0.75724637681159424</v>
      </c>
      <c r="Q16" s="4">
        <f t="shared" si="22"/>
        <v>0.73106060606060608</v>
      </c>
      <c r="R16" s="4">
        <f t="shared" si="22"/>
        <v>0.6348122866894198</v>
      </c>
      <c r="S16" s="4">
        <f t="shared" si="22"/>
        <v>0.71641791044776115</v>
      </c>
      <c r="T16" s="4">
        <f t="shared" si="23"/>
        <v>0.72156862745098038</v>
      </c>
      <c r="U16" s="4">
        <f t="shared" si="23"/>
        <v>0.71161048689138573</v>
      </c>
      <c r="V16" s="4">
        <f t="shared" si="24"/>
        <v>0.71314741035856577</v>
      </c>
      <c r="W16" s="4">
        <f t="shared" si="25"/>
        <v>0.68016194331983804</v>
      </c>
      <c r="X16" s="4">
        <f t="shared" si="25"/>
        <v>0.69076305220883538</v>
      </c>
      <c r="Y16" s="4">
        <f t="shared" ref="Y16:Z16" si="44">+Y5/Y$8</f>
        <v>0.6738351254480287</v>
      </c>
      <c r="Z16" s="4">
        <f t="shared" si="44"/>
        <v>0.75187969924812026</v>
      </c>
      <c r="AA16" s="4">
        <f t="shared" ref="AA16:AB16" si="45">+AA5/AA$8</f>
        <v>0.66304347826086951</v>
      </c>
      <c r="AB16" s="4">
        <f t="shared" si="45"/>
        <v>0.73003802281368824</v>
      </c>
      <c r="AC16" s="4">
        <f t="shared" ref="AC16:AD16" si="46">+AC5/AC$8</f>
        <v>0.73469387755102045</v>
      </c>
      <c r="AD16" s="4">
        <f t="shared" si="46"/>
        <v>0.6484375</v>
      </c>
      <c r="AE16" s="4">
        <f t="shared" ref="AE16:AF16" si="47">+AE5/AE$8</f>
        <v>0.6428571428571429</v>
      </c>
      <c r="AF16" s="4">
        <f t="shared" si="47"/>
        <v>0.69696969696969702</v>
      </c>
      <c r="AG16" s="4">
        <f t="shared" ref="AG16:AH16" si="48">+AG5/AG$8</f>
        <v>0.70979020979020979</v>
      </c>
      <c r="AH16" s="4">
        <f t="shared" si="48"/>
        <v>0.74907749077490771</v>
      </c>
      <c r="AI16" s="4">
        <f t="shared" si="24"/>
        <v>0.77178423236514526</v>
      </c>
    </row>
    <row r="17" spans="1:38" x14ac:dyDescent="0.25">
      <c r="A17" t="s">
        <v>10</v>
      </c>
      <c r="C17" s="4">
        <f t="shared" si="20"/>
        <v>0.2899628252788104</v>
      </c>
      <c r="D17" s="4">
        <f t="shared" ref="D17:P17" si="49">+D6/D$8</f>
        <v>0.31021897810218979</v>
      </c>
      <c r="E17" s="4">
        <f t="shared" si="49"/>
        <v>0.27519379844961239</v>
      </c>
      <c r="F17" s="4">
        <f t="shared" si="49"/>
        <v>0.29338842975206614</v>
      </c>
      <c r="G17" s="4">
        <f t="shared" si="49"/>
        <v>0.33189655172413796</v>
      </c>
      <c r="H17" s="4">
        <f t="shared" si="49"/>
        <v>0.31186440677966104</v>
      </c>
      <c r="I17" s="4">
        <f t="shared" si="49"/>
        <v>0.26888217522658608</v>
      </c>
      <c r="J17" s="4">
        <f t="shared" si="49"/>
        <v>0.23355263157894737</v>
      </c>
      <c r="K17" s="4">
        <f t="shared" si="49"/>
        <v>0.29530201342281881</v>
      </c>
      <c r="L17" s="4">
        <f t="shared" si="49"/>
        <v>0.2611683848797251</v>
      </c>
      <c r="M17" s="4">
        <f t="shared" si="49"/>
        <v>0.2271062271062271</v>
      </c>
      <c r="N17" s="4">
        <f t="shared" si="49"/>
        <v>0.27205882352941174</v>
      </c>
      <c r="O17" s="4">
        <f t="shared" si="49"/>
        <v>0.31358885017421601</v>
      </c>
      <c r="P17" s="4">
        <f t="shared" si="49"/>
        <v>0.21739130434782608</v>
      </c>
      <c r="Q17" s="4">
        <f t="shared" si="22"/>
        <v>0.23863636363636365</v>
      </c>
      <c r="R17" s="4">
        <f t="shared" si="22"/>
        <v>0.32764505119453924</v>
      </c>
      <c r="S17" s="4">
        <f t="shared" si="22"/>
        <v>0.23134328358208955</v>
      </c>
      <c r="T17" s="4">
        <f t="shared" si="23"/>
        <v>0.24313725490196078</v>
      </c>
      <c r="U17" s="4">
        <f t="shared" si="23"/>
        <v>0.24344569288389514</v>
      </c>
      <c r="V17" s="4">
        <f t="shared" si="24"/>
        <v>0.24701195219123506</v>
      </c>
      <c r="W17" s="4">
        <f t="shared" si="25"/>
        <v>0.2874493927125506</v>
      </c>
      <c r="X17" s="4">
        <f t="shared" si="25"/>
        <v>0.27710843373493976</v>
      </c>
      <c r="Y17" s="4">
        <f t="shared" ref="Y17:Z17" si="50">+Y6/Y$8</f>
        <v>0.29032258064516131</v>
      </c>
      <c r="Z17" s="4">
        <f t="shared" si="50"/>
        <v>0.21804511278195488</v>
      </c>
      <c r="AA17" s="4">
        <f t="shared" ref="AA17:AB17" si="51">+AA6/AA$8</f>
        <v>0.29710144927536231</v>
      </c>
      <c r="AB17" s="4">
        <f t="shared" si="51"/>
        <v>0.23954372623574144</v>
      </c>
      <c r="AC17" s="4">
        <f t="shared" ref="AC17:AD17" si="52">+AC6/AC$8</f>
        <v>0.23673469387755103</v>
      </c>
      <c r="AD17" s="4">
        <f t="shared" si="52"/>
        <v>0.3203125</v>
      </c>
      <c r="AE17" s="4">
        <f t="shared" ref="AE17:AF17" si="53">+AE6/AE$8</f>
        <v>0.32706766917293234</v>
      </c>
      <c r="AF17" s="4">
        <f t="shared" si="53"/>
        <v>0.27609427609427611</v>
      </c>
      <c r="AG17" s="4">
        <f t="shared" ref="AG17:AH17" si="54">+AG6/AG$8</f>
        <v>0.27272727272727271</v>
      </c>
      <c r="AH17" s="4">
        <f t="shared" si="54"/>
        <v>0.22140221402214022</v>
      </c>
      <c r="AI17" s="4">
        <f t="shared" si="24"/>
        <v>0.19502074688796681</v>
      </c>
    </row>
    <row r="18" spans="1:38" x14ac:dyDescent="0.25">
      <c r="A18" t="s">
        <v>11</v>
      </c>
      <c r="C18" s="4">
        <f t="shared" si="20"/>
        <v>0.30855018587360594</v>
      </c>
      <c r="D18" s="4">
        <f t="shared" ref="D18:P18" si="55">+D7/D$8</f>
        <v>0.34671532846715331</v>
      </c>
      <c r="E18" s="4">
        <f t="shared" si="55"/>
        <v>0.32558139534883723</v>
      </c>
      <c r="F18" s="4">
        <f t="shared" si="55"/>
        <v>0.33471074380165289</v>
      </c>
      <c r="G18" s="4">
        <f t="shared" si="55"/>
        <v>0.35344827586206895</v>
      </c>
      <c r="H18" s="4">
        <f t="shared" si="55"/>
        <v>0.45084745762711864</v>
      </c>
      <c r="I18" s="4">
        <f t="shared" si="55"/>
        <v>0.32628398791540786</v>
      </c>
      <c r="J18" s="4">
        <f t="shared" si="55"/>
        <v>0.26644736842105265</v>
      </c>
      <c r="K18" s="4">
        <f t="shared" si="55"/>
        <v>0.32885906040268459</v>
      </c>
      <c r="L18" s="4">
        <f t="shared" si="55"/>
        <v>0.30240549828178692</v>
      </c>
      <c r="M18" s="4">
        <f t="shared" si="55"/>
        <v>0.27472527472527475</v>
      </c>
      <c r="N18" s="4">
        <f t="shared" si="55"/>
        <v>0.3235294117647059</v>
      </c>
      <c r="O18" s="4">
        <f t="shared" si="55"/>
        <v>0.34494773519163763</v>
      </c>
      <c r="P18" s="4">
        <f t="shared" si="55"/>
        <v>0.24275362318840579</v>
      </c>
      <c r="Q18" s="4">
        <f t="shared" si="22"/>
        <v>0.26893939393939392</v>
      </c>
      <c r="R18" s="4">
        <f t="shared" si="22"/>
        <v>0.3651877133105802</v>
      </c>
      <c r="S18" s="4">
        <f t="shared" si="22"/>
        <v>0.28358208955223879</v>
      </c>
      <c r="T18" s="4">
        <f t="shared" si="23"/>
        <v>0.27843137254901962</v>
      </c>
      <c r="U18" s="4">
        <f t="shared" si="23"/>
        <v>0.28838951310861421</v>
      </c>
      <c r="V18" s="4">
        <f t="shared" si="24"/>
        <v>0.28685258964143429</v>
      </c>
      <c r="W18" s="4">
        <f t="shared" si="25"/>
        <v>0.31983805668016196</v>
      </c>
      <c r="X18" s="4">
        <f t="shared" si="25"/>
        <v>0.30923694779116467</v>
      </c>
      <c r="Y18" s="4">
        <f t="shared" ref="Y18:Z18" si="56">+Y7/Y$8</f>
        <v>0.32616487455197135</v>
      </c>
      <c r="Z18" s="4">
        <f t="shared" si="56"/>
        <v>0.24812030075187969</v>
      </c>
      <c r="AA18" s="4">
        <f t="shared" ref="AA18:AB18" si="57">+AA7/AA$8</f>
        <v>0.33695652173913043</v>
      </c>
      <c r="AB18" s="4">
        <f t="shared" si="57"/>
        <v>0.26996197718631176</v>
      </c>
      <c r="AC18" s="4">
        <f t="shared" ref="AC18:AD18" si="58">+AC7/AC$8</f>
        <v>0.26530612244897961</v>
      </c>
      <c r="AD18" s="4">
        <f t="shared" si="58"/>
        <v>0.3515625</v>
      </c>
      <c r="AE18" s="4">
        <f t="shared" ref="AE18:AF18" si="59">+AE7/AE$8</f>
        <v>0.35714285714285715</v>
      </c>
      <c r="AF18" s="4">
        <f t="shared" si="59"/>
        <v>0.30303030303030304</v>
      </c>
      <c r="AG18" s="4">
        <f t="shared" ref="AG18:AH18" si="60">+AG7/AG$8</f>
        <v>0.29020979020979021</v>
      </c>
      <c r="AH18" s="4">
        <f t="shared" si="60"/>
        <v>0.25092250922509224</v>
      </c>
      <c r="AI18" s="4">
        <f t="shared" si="24"/>
        <v>0.22821576763485477</v>
      </c>
    </row>
    <row r="19" spans="1:38" x14ac:dyDescent="0.25">
      <c r="A19" t="s">
        <v>12</v>
      </c>
      <c r="C19" s="4">
        <f t="shared" si="20"/>
        <v>1</v>
      </c>
      <c r="D19" s="4">
        <f t="shared" ref="D19:P19" si="61">+D8/D$8</f>
        <v>1</v>
      </c>
      <c r="E19" s="4">
        <f t="shared" si="61"/>
        <v>1</v>
      </c>
      <c r="F19" s="4">
        <f t="shared" si="61"/>
        <v>1</v>
      </c>
      <c r="G19" s="4">
        <f t="shared" si="61"/>
        <v>1</v>
      </c>
      <c r="H19" s="4">
        <f t="shared" si="61"/>
        <v>1</v>
      </c>
      <c r="I19" s="4">
        <f t="shared" si="61"/>
        <v>1</v>
      </c>
      <c r="J19" s="4">
        <f t="shared" si="61"/>
        <v>1</v>
      </c>
      <c r="K19" s="4">
        <f t="shared" si="61"/>
        <v>1</v>
      </c>
      <c r="L19" s="4">
        <f t="shared" si="61"/>
        <v>1</v>
      </c>
      <c r="M19" s="4">
        <f t="shared" si="61"/>
        <v>1</v>
      </c>
      <c r="N19" s="4">
        <f t="shared" si="61"/>
        <v>1</v>
      </c>
      <c r="O19" s="4">
        <f t="shared" si="61"/>
        <v>1</v>
      </c>
      <c r="P19" s="4">
        <f t="shared" si="61"/>
        <v>1</v>
      </c>
      <c r="Q19" s="4">
        <f t="shared" si="22"/>
        <v>1</v>
      </c>
      <c r="R19" s="4">
        <f t="shared" si="22"/>
        <v>1</v>
      </c>
      <c r="S19" s="4">
        <f t="shared" si="22"/>
        <v>1</v>
      </c>
      <c r="T19" s="4">
        <f t="shared" si="23"/>
        <v>1</v>
      </c>
      <c r="U19" s="4">
        <f t="shared" si="23"/>
        <v>1</v>
      </c>
      <c r="V19" s="4">
        <f t="shared" si="24"/>
        <v>1</v>
      </c>
      <c r="W19" s="4">
        <f t="shared" si="25"/>
        <v>1</v>
      </c>
      <c r="X19" s="4">
        <f t="shared" si="25"/>
        <v>1</v>
      </c>
      <c r="Y19" s="4">
        <f t="shared" ref="Y19:Z19" si="62">+Y8/Y$8</f>
        <v>1</v>
      </c>
      <c r="Z19" s="4">
        <f t="shared" si="62"/>
        <v>1</v>
      </c>
      <c r="AA19" s="4">
        <f t="shared" ref="AA19:AB19" si="63">+AA8/AA$8</f>
        <v>1</v>
      </c>
      <c r="AB19" s="4">
        <f t="shared" si="63"/>
        <v>1</v>
      </c>
      <c r="AC19" s="4">
        <f t="shared" ref="AC19:AD19" si="64">+AC8/AC$8</f>
        <v>1</v>
      </c>
      <c r="AD19" s="4">
        <f t="shared" si="64"/>
        <v>1</v>
      </c>
      <c r="AE19" s="4">
        <f t="shared" ref="AE19:AF19" si="65">+AE8/AE$8</f>
        <v>1</v>
      </c>
      <c r="AF19" s="4">
        <f t="shared" si="65"/>
        <v>1</v>
      </c>
      <c r="AG19" s="4">
        <f t="shared" ref="AG19:AH19" si="66">+AG8/AG$8</f>
        <v>1</v>
      </c>
      <c r="AH19" s="4">
        <f t="shared" si="66"/>
        <v>1</v>
      </c>
      <c r="AI19" s="4">
        <f t="shared" si="24"/>
        <v>1</v>
      </c>
    </row>
    <row r="21" spans="1:38" x14ac:dyDescent="0.25">
      <c r="A21" t="s">
        <v>14</v>
      </c>
    </row>
    <row r="22" spans="1:38" x14ac:dyDescent="0.25">
      <c r="A22" t="s">
        <v>4</v>
      </c>
      <c r="C22" s="4">
        <f>+C2/Input!C45</f>
        <v>1.4518002322880372E-2</v>
      </c>
      <c r="D22" s="4">
        <f>+D2/Input!D45</f>
        <v>1.7203107658157604E-2</v>
      </c>
      <c r="E22" s="4">
        <f>+E2/Input!E45</f>
        <v>1.3969732246798603E-2</v>
      </c>
      <c r="F22" s="4">
        <f>+F2/Input!F45</f>
        <v>1.498751040799334E-2</v>
      </c>
      <c r="G22" s="4">
        <f>+G2/Input!G45</f>
        <v>1.4347202295552367E-2</v>
      </c>
      <c r="H22" s="4">
        <f>+H2/Input!H45</f>
        <v>2.0242914979757085E-2</v>
      </c>
      <c r="I22" s="4">
        <f>+I2/Input!I45</f>
        <v>1.8832391713747645E-2</v>
      </c>
      <c r="J22" s="4">
        <f>+J2/Input!J45</f>
        <v>1.3548236393366036E-2</v>
      </c>
      <c r="K22" s="4">
        <f>+K2/Input!K45</f>
        <v>1.5987735435830049E-2</v>
      </c>
      <c r="L22" s="4">
        <f>+L2/Input!L45</f>
        <v>1.1579980372914623E-2</v>
      </c>
      <c r="M22" s="4">
        <f>+M2/Input!M45</f>
        <v>8.8317944600562019E-3</v>
      </c>
      <c r="N22" s="4">
        <f>+N2/Input!N45</f>
        <v>1.1686143572621035E-2</v>
      </c>
      <c r="O22" s="4">
        <f>+O2/Input!O45</f>
        <v>1.4001077005923533E-2</v>
      </c>
      <c r="P22" s="4">
        <f>+P2/Input!P45</f>
        <v>9.5367847411444145E-3</v>
      </c>
      <c r="Q22" s="4">
        <f>+Q2/Input!Q45</f>
        <v>1.0385460355502297E-2</v>
      </c>
      <c r="R22" s="4">
        <f>+R2/Input!R45</f>
        <v>1.4776571123375467E-2</v>
      </c>
      <c r="S22" s="4">
        <f>+S2/Input!S45</f>
        <v>9.3609360936093601E-3</v>
      </c>
      <c r="T22" s="4">
        <f>+T2/Input!T45</f>
        <v>9.2576718669638257E-3</v>
      </c>
      <c r="U22" s="4">
        <f>+U2/Input!U45</f>
        <v>9.0596122485957602E-3</v>
      </c>
      <c r="V22" s="4">
        <f>+V2/Input!V45</f>
        <v>1.0852713178294573E-2</v>
      </c>
      <c r="W22" s="4">
        <f>+W2/Input!W45</f>
        <v>1.0595090941197245E-2</v>
      </c>
      <c r="X22" s="4">
        <f>+X2/Input!X45</f>
        <v>1.1336624611446335E-2</v>
      </c>
      <c r="Y22" s="4">
        <f>+Y2/Input!Y45</f>
        <v>1.1464750171115675E-2</v>
      </c>
      <c r="Z22" s="4">
        <f>+Z2/Input!Z45</f>
        <v>9.0304992332594994E-3</v>
      </c>
      <c r="AA22" s="4">
        <f>+AA2/Input!AA45</f>
        <v>1.2403350515463917E-2</v>
      </c>
      <c r="AB22" s="4">
        <f>+AB2/Input!AB45</f>
        <v>9.1629134958844533E-3</v>
      </c>
      <c r="AC22" s="4">
        <f>+AC2/Input!AC45</f>
        <v>8.0669710806697114E-3</v>
      </c>
      <c r="AD22" s="4">
        <f>+AD2/Input!AD45</f>
        <v>1.1192359349350842E-2</v>
      </c>
      <c r="AE22" s="4">
        <f>+AE2/Input!AE45</f>
        <v>1.0825249543090117E-2</v>
      </c>
      <c r="AF22" s="4">
        <f>+AF2/Input!AF45</f>
        <v>1.1855833069870376E-2</v>
      </c>
      <c r="AG22" s="4">
        <f>+AG2/Input!AG45</f>
        <v>1.0614772224679346E-2</v>
      </c>
      <c r="AH22" s="4">
        <f>+AH2/Input!AH45</f>
        <v>8.0213903743315516E-3</v>
      </c>
      <c r="AI22" s="4">
        <f>+AI2/Input!AI45</f>
        <v>5.5658627087198514E-3</v>
      </c>
    </row>
    <row r="23" spans="1:38" x14ac:dyDescent="0.25">
      <c r="A23" t="s">
        <v>5</v>
      </c>
      <c r="C23" s="4">
        <f>+C3/Input!C46</f>
        <v>1.5918135304150087E-2</v>
      </c>
      <c r="D23" s="4">
        <f>+D3/Input!D46</f>
        <v>1.5807560137457044E-2</v>
      </c>
      <c r="E23" s="4">
        <f>+E3/Input!E46</f>
        <v>1.3105413105413105E-2</v>
      </c>
      <c r="F23" s="4">
        <f>+F3/Input!F46</f>
        <v>9.883720930232558E-3</v>
      </c>
      <c r="G23" s="4">
        <f>+G3/Input!G46</f>
        <v>1.1879804332634521E-2</v>
      </c>
      <c r="H23" s="4">
        <f>+H3/Input!H46</f>
        <v>8.2248115147361203E-3</v>
      </c>
      <c r="I23" s="4">
        <f>+I3/Input!I46</f>
        <v>6.0362173038229373E-3</v>
      </c>
      <c r="J23" s="4">
        <f>+J3/Input!J46</f>
        <v>9.8039215686274508E-3</v>
      </c>
      <c r="K23" s="4">
        <f>+K3/Input!K46</f>
        <v>1.0445682451253482E-2</v>
      </c>
      <c r="L23" s="4">
        <f>+L3/Input!L46</f>
        <v>1.2592592592592593E-2</v>
      </c>
      <c r="M23" s="4">
        <f>+M3/Input!M46</f>
        <v>1.2987012987012988E-2</v>
      </c>
      <c r="N23" s="4">
        <f>+N3/Input!N46</f>
        <v>7.6655052264808362E-3</v>
      </c>
      <c r="O23" s="4">
        <f>+O3/Input!O46</f>
        <v>8.1411126187245584E-3</v>
      </c>
      <c r="P23" s="4">
        <f>+P3/Input!P46</f>
        <v>7.6762037683182132E-3</v>
      </c>
      <c r="Q23" s="4">
        <f>+Q3/Input!Q46</f>
        <v>8.4550345887778634E-3</v>
      </c>
      <c r="R23" s="4">
        <f>+R3/Input!R46</f>
        <v>1.0475423045930701E-2</v>
      </c>
      <c r="S23" s="4">
        <f>+S3/Input!S46</f>
        <v>7.7101002313030072E-3</v>
      </c>
      <c r="T23" s="4">
        <f>+T3/Input!T46</f>
        <v>6.0698027314112293E-3</v>
      </c>
      <c r="U23" s="4">
        <f>+U3/Input!U46</f>
        <v>1.1045655375552283E-2</v>
      </c>
      <c r="V23" s="4">
        <f>+V3/Input!V46</f>
        <v>5.1413881748071976E-3</v>
      </c>
      <c r="W23" s="4">
        <f>+W3/Input!W46</f>
        <v>8.4615384615384613E-3</v>
      </c>
      <c r="X23" s="4">
        <f>+X3/Input!X46</f>
        <v>5.8577405857740588E-3</v>
      </c>
      <c r="Y23" s="4">
        <f>+Y3/Input!Y46</f>
        <v>1.0835913312693499E-2</v>
      </c>
      <c r="Z23" s="4">
        <f>+Z3/Input!Z46</f>
        <v>3.8109756097560975E-3</v>
      </c>
      <c r="AA23" s="4">
        <f>+AA3/Input!AA46</f>
        <v>4.4682752457551383E-3</v>
      </c>
      <c r="AB23" s="4">
        <f>+AB3/Input!AB46</f>
        <v>3.3250207813798837E-3</v>
      </c>
      <c r="AC23" s="4">
        <f>+AC3/Input!AC46</f>
        <v>3.472222222222222E-3</v>
      </c>
      <c r="AD23" s="4">
        <f>+AD3/Input!AD46</f>
        <v>4.3156596794081377E-3</v>
      </c>
      <c r="AE23" s="4">
        <f>+AE3/Input!AE46</f>
        <v>6.4308681672025723E-3</v>
      </c>
      <c r="AF23" s="4">
        <f>+AF3/Input!AF46</f>
        <v>4.9680624556422996E-3</v>
      </c>
      <c r="AG23" s="4">
        <f>+AG3/Input!AG46</f>
        <v>3.875968992248062E-3</v>
      </c>
      <c r="AH23" s="4">
        <f>+AH3/Input!AH46</f>
        <v>2.1156558533145277E-3</v>
      </c>
      <c r="AI23" s="4">
        <f>+AI3/Input!AI46</f>
        <v>3.2938076416337285E-3</v>
      </c>
      <c r="AL23" s="17"/>
    </row>
    <row r="24" spans="1:38" x14ac:dyDescent="0.25">
      <c r="A24" t="s">
        <v>6</v>
      </c>
      <c r="C24" s="4">
        <f>+C4/Input!C47</f>
        <v>6.5703022339027592E-3</v>
      </c>
      <c r="D24" s="4">
        <f>+D4/Input!D47</f>
        <v>1.1600928074245939E-2</v>
      </c>
      <c r="E24" s="4">
        <f>+E4/Input!E47</f>
        <v>1.8005540166204988E-2</v>
      </c>
      <c r="F24" s="4">
        <f>+F4/Input!F47</f>
        <v>1.2919896640826873E-2</v>
      </c>
      <c r="G24" s="4">
        <f>+G4/Input!G47</f>
        <v>7.2780203784570596E-3</v>
      </c>
      <c r="H24" s="4">
        <f>+H4/Input!H47</f>
        <v>0.05</v>
      </c>
      <c r="I24" s="4">
        <f>+I4/Input!I47</f>
        <v>2.2592152199762187E-2</v>
      </c>
      <c r="J24" s="4">
        <f>+J4/Input!J47</f>
        <v>1.1363636363636364E-2</v>
      </c>
      <c r="K24" s="4">
        <f>+K4/Input!K47</f>
        <v>1.1668611435239206E-2</v>
      </c>
      <c r="L24" s="4">
        <f>+L4/Input!L47</f>
        <v>1.282051282051282E-2</v>
      </c>
      <c r="M24" s="4">
        <f>+M4/Input!M47</f>
        <v>1.6049382716049384E-2</v>
      </c>
      <c r="N24" s="4">
        <f>+N4/Input!N47</f>
        <v>1.4973262032085561E-2</v>
      </c>
      <c r="O24" s="4">
        <f>+O4/Input!O47</f>
        <v>1.0843373493975903E-2</v>
      </c>
      <c r="P24" s="4">
        <f>+P4/Input!P47</f>
        <v>8.4235860409145602E-3</v>
      </c>
      <c r="Q24" s="4">
        <f>+Q4/Input!Q47</f>
        <v>9.4899169632265724E-3</v>
      </c>
      <c r="R24" s="4">
        <f>+R4/Input!R47</f>
        <v>1.3333333333333334E-2</v>
      </c>
      <c r="S24" s="4">
        <f>+S4/Input!S47</f>
        <v>1.8087855297157621E-2</v>
      </c>
      <c r="T24" s="4">
        <f>+T4/Input!T47</f>
        <v>1.1464968152866241E-2</v>
      </c>
      <c r="U24" s="4">
        <f>+U4/Input!U47</f>
        <v>1.4962593516209476E-2</v>
      </c>
      <c r="V24" s="4">
        <f>+V4/Input!V47</f>
        <v>1.2195121951219513E-2</v>
      </c>
      <c r="W24" s="4">
        <f>+W4/Input!W47</f>
        <v>9.4899169632265724E-3</v>
      </c>
      <c r="X24" s="4">
        <f>+X4/Input!X47</f>
        <v>9.4674556213017753E-3</v>
      </c>
      <c r="Y24" s="4">
        <f>+Y4/Input!Y47</f>
        <v>1.277139208173691E-2</v>
      </c>
      <c r="Z24" s="4">
        <f>+Z4/Input!Z47</f>
        <v>9.1428571428571435E-3</v>
      </c>
      <c r="AA24" s="4">
        <f>+AA4/Input!AA47</f>
        <v>1.1752136752136752E-2</v>
      </c>
      <c r="AB24" s="4">
        <f>+AB4/Input!AB47</f>
        <v>6.0606060606060606E-3</v>
      </c>
      <c r="AC24" s="4">
        <f>+AC4/Input!AC47</f>
        <v>4.9261083743842365E-3</v>
      </c>
      <c r="AD24" s="4">
        <f>+AD4/Input!AD47</f>
        <v>4.2643923240938165E-3</v>
      </c>
      <c r="AE24" s="4">
        <f>+AE4/Input!AE47</f>
        <v>5.144694533762058E-3</v>
      </c>
      <c r="AF24" s="4">
        <f>+AF4/Input!AF47</f>
        <v>4.5146726862302479E-3</v>
      </c>
      <c r="AG24" s="4">
        <f>+AG4/Input!AG47</f>
        <v>2.6497085320614732E-3</v>
      </c>
      <c r="AH24" s="4">
        <f>+AH4/Input!AH47</f>
        <v>4.1775456919060051E-3</v>
      </c>
      <c r="AI24" s="4">
        <f>+AI4/Input!AI47</f>
        <v>3.3514872224549644E-3</v>
      </c>
      <c r="AL24" s="17"/>
    </row>
    <row r="25" spans="1:38" x14ac:dyDescent="0.25">
      <c r="A25" t="s">
        <v>7</v>
      </c>
      <c r="C25" s="4">
        <f>+C5/Input!C48</f>
        <v>1.2838210933186085E-2</v>
      </c>
      <c r="D25" s="4">
        <f>+D5/Input!D48</f>
        <v>1.2691435053885423E-2</v>
      </c>
      <c r="E25" s="4">
        <f>+E5/Input!E48</f>
        <v>1.2357954545454545E-2</v>
      </c>
      <c r="F25" s="4">
        <f>+F5/Input!F48</f>
        <v>1.1811312449563495E-2</v>
      </c>
      <c r="G25" s="4">
        <f>+G5/Input!G48</f>
        <v>1.1259570635039785E-2</v>
      </c>
      <c r="H25" s="4">
        <f>+H5/Input!H48</f>
        <v>1.1917022215683389E-2</v>
      </c>
      <c r="I25" s="4">
        <f>+I5/Input!I48</f>
        <v>1.6102245649505381E-2</v>
      </c>
      <c r="J25" s="4">
        <f>+J5/Input!J48</f>
        <v>1.5827950883668111E-2</v>
      </c>
      <c r="K25" s="4">
        <f>+K5/Input!K48</f>
        <v>1.3943112102621304E-2</v>
      </c>
      <c r="L25" s="4">
        <f>+L5/Input!L48</f>
        <v>1.4193819046287233E-2</v>
      </c>
      <c r="M25" s="4">
        <f>+M5/Input!M48</f>
        <v>1.3159643759138641E-2</v>
      </c>
      <c r="N25" s="4">
        <f>+N5/Input!N48</f>
        <v>1.1724972917861468E-2</v>
      </c>
      <c r="O25" s="4">
        <f>+O5/Input!O48</f>
        <v>1.1281128112811281E-2</v>
      </c>
      <c r="P25" s="4">
        <f>+P5/Input!P48</f>
        <v>1.207534088282875E-2</v>
      </c>
      <c r="Q25" s="4">
        <f>+Q5/Input!Q48</f>
        <v>1.130506091846298E-2</v>
      </c>
      <c r="R25" s="4">
        <f>+R5/Input!R48</f>
        <v>1.1070769597047794E-2</v>
      </c>
      <c r="S25" s="4">
        <f>+S5/Input!S48</f>
        <v>1.1396687837597199E-2</v>
      </c>
      <c r="T25" s="4">
        <f>+T5/Input!T48</f>
        <v>1.0732617825478302E-2</v>
      </c>
      <c r="U25" s="4">
        <f>+U5/Input!U48</f>
        <v>1.0716904506740369E-2</v>
      </c>
      <c r="V25" s="4">
        <f>+V5/Input!V48</f>
        <v>1.0136474319044114E-2</v>
      </c>
      <c r="W25" s="4">
        <f>+W5/Input!W48</f>
        <v>9.9109197097516366E-3</v>
      </c>
      <c r="X25" s="4">
        <f>+X5/Input!X48</f>
        <v>1.0309896301624408E-2</v>
      </c>
      <c r="Y25" s="4">
        <f>+Y5/Input!Y48</f>
        <v>1.1393939393939394E-2</v>
      </c>
      <c r="Z25" s="4">
        <f>+Z5/Input!Z48</f>
        <v>1.1931750387781888E-2</v>
      </c>
      <c r="AA25" s="4">
        <f>+AA5/Input!AA48</f>
        <v>1.142892830377217E-2</v>
      </c>
      <c r="AB25" s="4">
        <f>+AB5/Input!AB48</f>
        <v>1.0989639974815408E-2</v>
      </c>
      <c r="AC25" s="4">
        <f>+AC5/Input!AC48</f>
        <v>9.8716683119447184E-3</v>
      </c>
      <c r="AD25" s="4">
        <f>+AD5/Input!AD48</f>
        <v>8.9454114350379903E-3</v>
      </c>
      <c r="AE25" s="4">
        <f>+AE5/Input!AE48</f>
        <v>8.8139786608937686E-3</v>
      </c>
      <c r="AF25" s="4">
        <f>+AF5/Input!AF48</f>
        <v>1.0631195110677418E-2</v>
      </c>
      <c r="AG25" s="4">
        <f>+AG5/Input!AG48</f>
        <v>1.0521950966671851E-2</v>
      </c>
      <c r="AH25" s="4">
        <f>+AH5/Input!AH48</f>
        <v>1.0603844546594233E-2</v>
      </c>
      <c r="AI25" s="4">
        <f>+AI5/Input!AI48</f>
        <v>9.6593269630245119E-3</v>
      </c>
      <c r="AL25" s="17"/>
    </row>
    <row r="26" spans="1:38" x14ac:dyDescent="0.25">
      <c r="A26" t="s">
        <v>10</v>
      </c>
      <c r="C26" s="4">
        <f>+C6/Input!C49</f>
        <v>1.4991351143571016E-2</v>
      </c>
      <c r="D26" s="4">
        <f>+D6/Input!D49</f>
        <v>1.6801739474204387E-2</v>
      </c>
      <c r="E26" s="4">
        <f>+E6/Input!E49</f>
        <v>1.3677518782508188E-2</v>
      </c>
      <c r="F26" s="4">
        <f>+F6/Input!F49</f>
        <v>1.3338343039639301E-2</v>
      </c>
      <c r="G26" s="4">
        <f>+G6/Input!G49</f>
        <v>1.371815428469624E-2</v>
      </c>
      <c r="H26" s="4">
        <f>+H6/Input!H49</f>
        <v>1.7002402513398632E-2</v>
      </c>
      <c r="I26" s="4">
        <f>+I6/Input!I49</f>
        <v>1.5507928210489632E-2</v>
      </c>
      <c r="J26" s="4">
        <f>+J6/Input!J49</f>
        <v>1.2662742999821652E-2</v>
      </c>
      <c r="K26" s="4">
        <f>+K6/Input!K49</f>
        <v>1.4661779406864379E-2</v>
      </c>
      <c r="L26" s="4">
        <f>+L6/Input!L49</f>
        <v>1.1792086889061288E-2</v>
      </c>
      <c r="M26" s="4">
        <f>+M6/Input!M49</f>
        <v>9.7361809045226136E-3</v>
      </c>
      <c r="N26" s="4">
        <f>+N6/Input!N49</f>
        <v>1.0840902431878113E-2</v>
      </c>
      <c r="O26" s="4">
        <f>+O6/Input!O49</f>
        <v>1.2775017743080199E-2</v>
      </c>
      <c r="P26" s="4">
        <f>+P6/Input!P49</f>
        <v>9.1310302845837767E-3</v>
      </c>
      <c r="Q26" s="4">
        <f>+Q6/Input!Q49</f>
        <v>9.9873176918199112E-3</v>
      </c>
      <c r="R26" s="4">
        <f>+R6/Input!R49</f>
        <v>1.399825021872266E-2</v>
      </c>
      <c r="S26" s="4">
        <f>+S6/Input!S49</f>
        <v>9.0484530064214828E-3</v>
      </c>
      <c r="T26" s="4">
        <f>+T6/Input!T49</f>
        <v>8.6701160676828423E-3</v>
      </c>
      <c r="U26" s="4">
        <f>+U6/Input!U49</f>
        <v>9.4517958412098299E-3</v>
      </c>
      <c r="V26" s="4">
        <f>+V6/Input!V49</f>
        <v>9.7992729571676936E-3</v>
      </c>
      <c r="W26" s="4">
        <f>+W6/Input!W49</f>
        <v>1.0196754272583656E-2</v>
      </c>
      <c r="X26" s="4">
        <f>+X6/Input!X49</f>
        <v>1.0354141656662664E-2</v>
      </c>
      <c r="Y26" s="4">
        <f>+Y6/Input!Y49</f>
        <v>1.1350896860986547E-2</v>
      </c>
      <c r="Z26" s="4">
        <f>+Z6/Input!Z49</f>
        <v>8.0768695167803932E-3</v>
      </c>
      <c r="AA26" s="4">
        <f>+AA6/Input!AA49</f>
        <v>1.1191483553978436E-2</v>
      </c>
      <c r="AB26" s="4">
        <f>+AB6/Input!AB49</f>
        <v>8.2439152054436006E-3</v>
      </c>
      <c r="AC26" s="4">
        <f>+AC6/Input!AC49</f>
        <v>7.2409488139825217E-3</v>
      </c>
      <c r="AD26" s="4">
        <f>+AD6/Input!AD49</f>
        <v>9.852216748768473E-3</v>
      </c>
      <c r="AE26" s="4">
        <f>+AE6/Input!AE49</f>
        <v>1.0036917397323489E-2</v>
      </c>
      <c r="AF26" s="4">
        <f>+AF6/Input!AF49</f>
        <v>1.0601163542340013E-2</v>
      </c>
      <c r="AG26" s="4">
        <f>+AG6/Input!AG49</f>
        <v>9.3626215340295287E-3</v>
      </c>
      <c r="AH26" s="4">
        <f>+AH6/Input!AH49</f>
        <v>7.0389488503050214E-3</v>
      </c>
      <c r="AI26" s="4">
        <f>+AI6/Input!AI49</f>
        <v>5.1853486319505737E-3</v>
      </c>
      <c r="AL26" s="17"/>
    </row>
    <row r="27" spans="1:38" x14ac:dyDescent="0.25">
      <c r="A27" t="s">
        <v>11</v>
      </c>
      <c r="C27" s="4">
        <f>+C7/Input!C50</f>
        <v>1.3916834339369551E-2</v>
      </c>
      <c r="D27" s="4">
        <f>+D7/Input!D50</f>
        <v>1.6044587062996114E-2</v>
      </c>
      <c r="E27" s="4">
        <f>+E7/Input!E50</f>
        <v>1.4205986808726534E-2</v>
      </c>
      <c r="F27" s="4">
        <f>+F7/Input!F50</f>
        <v>1.3285222240446121E-2</v>
      </c>
      <c r="G27" s="4">
        <f>+G7/Input!G50</f>
        <v>1.3015873015873015E-2</v>
      </c>
      <c r="H27" s="4">
        <f>+H7/Input!H50</f>
        <v>2.13448884609212E-2</v>
      </c>
      <c r="I27" s="4">
        <f>+I7/Input!I50</f>
        <v>1.6413373860182372E-2</v>
      </c>
      <c r="J27" s="4">
        <f>+J7/Input!J50</f>
        <v>1.2486511484507476E-2</v>
      </c>
      <c r="K27" s="4">
        <f>+K7/Input!K50</f>
        <v>1.4287797054964281E-2</v>
      </c>
      <c r="L27" s="4">
        <f>+L7/Input!L50</f>
        <v>1.1922503725782414E-2</v>
      </c>
      <c r="M27" s="4">
        <f>+M7/Input!M50</f>
        <v>1.0448592922819726E-2</v>
      </c>
      <c r="N27" s="4">
        <f>+N7/Input!N50</f>
        <v>1.1338745007086716E-2</v>
      </c>
      <c r="O27" s="4">
        <f>+O7/Input!O50</f>
        <v>1.2571428571428572E-2</v>
      </c>
      <c r="P27" s="4">
        <f>+P7/Input!P50</f>
        <v>9.0516076736017297E-3</v>
      </c>
      <c r="Q27" s="4">
        <f>+Q7/Input!Q50</f>
        <v>9.9286813033142209E-3</v>
      </c>
      <c r="R27" s="4">
        <f>+R7/Input!R50</f>
        <v>1.3926851490303267E-2</v>
      </c>
      <c r="S27" s="4">
        <f>+S7/Input!S50</f>
        <v>9.96590611067401E-3</v>
      </c>
      <c r="T27" s="4">
        <f>+T7/Input!T50</f>
        <v>8.946572580645162E-3</v>
      </c>
      <c r="U27" s="4">
        <f>+U7/Input!U50</f>
        <v>1.0027347310847767E-2</v>
      </c>
      <c r="V27" s="4">
        <f>+V7/Input!V50</f>
        <v>1.0074156988946412E-2</v>
      </c>
      <c r="W27" s="4">
        <f>+W7/Input!W50</f>
        <v>1.0120420189597745E-2</v>
      </c>
      <c r="X27" s="4">
        <f>+X7/Input!X50</f>
        <v>1.025436143294713E-2</v>
      </c>
      <c r="Y27" s="4">
        <f>+Y7/Input!Y50</f>
        <v>1.149134991791893E-2</v>
      </c>
      <c r="Z27" s="4">
        <f>+Z7/Input!Z50</f>
        <v>8.1926514399205553E-3</v>
      </c>
      <c r="AA27" s="4">
        <f>+AA7/Input!AA50</f>
        <v>1.1254992133607649E-2</v>
      </c>
      <c r="AB27" s="4">
        <f>+AB7/Input!AB50</f>
        <v>7.9223387636688236E-3</v>
      </c>
      <c r="AC27" s="4">
        <f>+AC7/Input!AC50</f>
        <v>6.8921641395398156E-3</v>
      </c>
      <c r="AD27" s="4">
        <f>+AD7/Input!AD50</f>
        <v>8.8243945484851455E-3</v>
      </c>
      <c r="AE27" s="4">
        <f>+AE7/Input!AE50</f>
        <v>9.2927712021911371E-3</v>
      </c>
      <c r="AF27" s="4">
        <f>+AF7/Input!AF50</f>
        <v>9.4667087409277366E-3</v>
      </c>
      <c r="AG27" s="4">
        <f>+AG7/Input!AG50</f>
        <v>8.1229203366607952E-3</v>
      </c>
      <c r="AH27" s="4">
        <f>+AH7/Input!AH50</f>
        <v>6.5140339112941849E-3</v>
      </c>
      <c r="AI27" s="4">
        <f>+AI7/Input!AI50</f>
        <v>4.8030739673390974E-3</v>
      </c>
      <c r="AL27" s="17"/>
    </row>
    <row r="28" spans="1:38" x14ac:dyDescent="0.25">
      <c r="A28" t="s">
        <v>12</v>
      </c>
      <c r="C28" s="4">
        <f>+C8/Input!C51</f>
        <v>1.3152747897516135E-2</v>
      </c>
      <c r="D28" s="4">
        <f>+D8/Input!D51</f>
        <v>1.3682896379525593E-2</v>
      </c>
      <c r="E28" s="4">
        <f>+E8/Input!E51</f>
        <v>1.2904516580803282E-2</v>
      </c>
      <c r="F28" s="4">
        <f>+F8/Input!F51</f>
        <v>1.2266828872668289E-2</v>
      </c>
      <c r="G28" s="4">
        <f>+G8/Input!G51</f>
        <v>1.1823463459382327E-2</v>
      </c>
      <c r="H28" s="4">
        <f>+H8/Input!H51</f>
        <v>1.4880201765447668E-2</v>
      </c>
      <c r="I28" s="4">
        <f>+I8/Input!I51</f>
        <v>1.6202457291105782E-2</v>
      </c>
      <c r="J28" s="4">
        <f>+J8/Input!J51</f>
        <v>1.4774494556765163E-2</v>
      </c>
      <c r="K28" s="4">
        <f>+K8/Input!K51</f>
        <v>1.4054614912984011E-2</v>
      </c>
      <c r="L28" s="4">
        <f>+L8/Input!L51</f>
        <v>1.342065212378361E-2</v>
      </c>
      <c r="M28" s="4">
        <f>+M8/Input!M51</f>
        <v>1.228401727861771E-2</v>
      </c>
      <c r="N28" s="4">
        <f>+N8/Input!N51</f>
        <v>1.1597168926409142E-2</v>
      </c>
      <c r="O28" s="4">
        <f>+O8/Input!O51</f>
        <v>1.169519152404238E-2</v>
      </c>
      <c r="P28" s="4">
        <f>+P8/Input!P51</f>
        <v>1.1169566976932416E-2</v>
      </c>
      <c r="Q28" s="4">
        <f>+Q8/Input!Q51</f>
        <v>1.0898732609503364E-2</v>
      </c>
      <c r="R28" s="4">
        <f>+R8/Input!R51</f>
        <v>1.1966998856396014E-2</v>
      </c>
      <c r="S28" s="4">
        <f>+S8/Input!S51</f>
        <v>1.0950843787030606E-2</v>
      </c>
      <c r="T28" s="4">
        <f>+T8/Input!T51</f>
        <v>1.0167464114832535E-2</v>
      </c>
      <c r="U28" s="4">
        <f>+U8/Input!U51</f>
        <v>1.0508501259445843E-2</v>
      </c>
      <c r="V28" s="4">
        <f>+V8/Input!V51</f>
        <v>1.0118519712972668E-2</v>
      </c>
      <c r="W28" s="4">
        <f>+W8/Input!W51</f>
        <v>9.9769762087490409E-3</v>
      </c>
      <c r="X28" s="4">
        <f>+X8/Input!X51</f>
        <v>1.029265873015873E-2</v>
      </c>
      <c r="Y28" s="4">
        <f>+Y8/Input!Y51</f>
        <v>1.1425529300954175E-2</v>
      </c>
      <c r="Z28" s="4">
        <f>+Z8/Input!Z51</f>
        <v>1.0718027238294786E-2</v>
      </c>
      <c r="AA28" s="4">
        <f>+AA8/Input!AA51</f>
        <v>1.1369721936148301E-2</v>
      </c>
      <c r="AB28" s="4">
        <f>+AB8/Input!AB51</f>
        <v>9.9496841069874782E-3</v>
      </c>
      <c r="AC28" s="4">
        <f>+AC8/Input!AC51</f>
        <v>8.8559551780227723E-3</v>
      </c>
      <c r="AD28" s="4">
        <f>+AD8/Input!AD51</f>
        <v>8.9024899151481426E-3</v>
      </c>
      <c r="AE28" s="4">
        <f>+AE8/Input!AE51</f>
        <v>8.9792060491493391E-3</v>
      </c>
      <c r="AF28" s="4">
        <f>+AF8/Input!AF51</f>
        <v>1.0249154531023536E-2</v>
      </c>
      <c r="AG28" s="4">
        <f>+AG8/Input!AG51</f>
        <v>9.6913015485751083E-3</v>
      </c>
      <c r="AH28" s="4">
        <f>+AH8/Input!AH51</f>
        <v>9.1606665990602715E-3</v>
      </c>
      <c r="AI28" s="4">
        <f>+AI8/Input!AI51</f>
        <v>7.8483733350701787E-3</v>
      </c>
      <c r="AL28" s="17"/>
    </row>
  </sheetData>
  <phoneticPr fontId="4" type="noConversion"/>
  <pageMargins left="0.75" right="0.75" top="1" bottom="1" header="0.5" footer="0.5"/>
  <pageSetup scale="60" orientation="landscape" r:id="rId1"/>
  <headerFooter alignWithMargins="0">
    <oddHeader>&amp;LCU-Boulder undergraduate colleges&amp;C&amp;A&amp;RFall headcount by type over time</oddHeader>
    <oddFooter>&amp;LPBA:L:\ir\reports\time\enttype&amp;C&amp;A  
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4A9F7"/>
    <pageSetUpPr fitToPage="1"/>
  </sheetPr>
  <dimension ref="A1:U30"/>
  <sheetViews>
    <sheetView workbookViewId="0">
      <pane xSplit="1" ySplit="1" topLeftCell="B2" activePane="bottomRight" state="frozen"/>
      <selection activeCell="U2" sqref="U2"/>
      <selection pane="topRight" activeCell="U2" sqref="U2"/>
      <selection pane="bottomLeft" activeCell="U2" sqref="U2"/>
      <selection pane="bottomRight"/>
    </sheetView>
  </sheetViews>
  <sheetFormatPr defaultRowHeight="13.2" x14ac:dyDescent="0.25"/>
  <cols>
    <col min="1" max="1" width="15.88671875" customWidth="1"/>
    <col min="2" max="2" width="7.44140625" customWidth="1"/>
    <col min="3" max="7" width="7.33203125" customWidth="1"/>
    <col min="10" max="10" width="9.109375" style="11"/>
  </cols>
  <sheetData>
    <row r="1" spans="1:7" x14ac:dyDescent="0.25">
      <c r="A1" s="9" t="s">
        <v>9</v>
      </c>
      <c r="B1" s="9" t="s">
        <v>8</v>
      </c>
      <c r="C1" s="10">
        <f>Input!AE4</f>
        <v>2019</v>
      </c>
      <c r="D1" s="10">
        <f>Input!AF4</f>
        <v>2020</v>
      </c>
      <c r="E1" s="10">
        <f>Input!AG4</f>
        <v>2021</v>
      </c>
      <c r="F1" s="10">
        <f>Input!AH4</f>
        <v>2022</v>
      </c>
      <c r="G1" s="10">
        <f>Input!AI4</f>
        <v>2023</v>
      </c>
    </row>
    <row r="2" spans="1:7" x14ac:dyDescent="0.25">
      <c r="A2" t="s">
        <v>4</v>
      </c>
      <c r="B2" s="3" t="str">
        <f>Input!B15</f>
        <v>CRSS</v>
      </c>
      <c r="C2" s="3">
        <f>Input!AE15</f>
        <v>1714</v>
      </c>
      <c r="D2" s="3">
        <f>Input!AF15</f>
        <v>1534</v>
      </c>
      <c r="E2" s="3">
        <f>Input!AG15</f>
        <v>1732</v>
      </c>
      <c r="F2" s="3">
        <f>Input!AH15</f>
        <v>1832</v>
      </c>
      <c r="G2" s="3">
        <f>Input!AI15</f>
        <v>2084</v>
      </c>
    </row>
    <row r="3" spans="1:7" x14ac:dyDescent="0.25">
      <c r="A3" t="s">
        <v>5</v>
      </c>
      <c r="B3" s="3" t="str">
        <f>Input!B16</f>
        <v>CRSS</v>
      </c>
      <c r="C3" s="3">
        <f>Input!AE16</f>
        <v>0</v>
      </c>
      <c r="D3" s="3">
        <f>Input!AF16</f>
        <v>197</v>
      </c>
      <c r="E3" s="3">
        <f>Input!AG16</f>
        <v>223</v>
      </c>
      <c r="F3" s="3">
        <f>Input!AH16</f>
        <v>243</v>
      </c>
      <c r="G3" s="3">
        <f>Input!AI16</f>
        <v>243</v>
      </c>
    </row>
    <row r="4" spans="1:7" x14ac:dyDescent="0.25">
      <c r="A4" t="s">
        <v>6</v>
      </c>
      <c r="B4" s="3" t="str">
        <f>Input!B17</f>
        <v>CRSS</v>
      </c>
      <c r="C4" s="3">
        <f>Input!AE17</f>
        <v>0</v>
      </c>
      <c r="D4" s="3">
        <f>Input!AF17</f>
        <v>7</v>
      </c>
      <c r="E4" s="3">
        <f>Input!AG17</f>
        <v>15</v>
      </c>
      <c r="F4" s="3">
        <f>Input!AH17</f>
        <v>17</v>
      </c>
      <c r="G4" s="3">
        <f>Input!AI17</f>
        <v>6</v>
      </c>
    </row>
    <row r="5" spans="1:7" x14ac:dyDescent="0.25">
      <c r="A5" t="s">
        <v>7</v>
      </c>
      <c r="B5" s="3" t="str">
        <f>Input!B18</f>
        <v>CRSS</v>
      </c>
      <c r="C5" s="3">
        <f>Input!AE18</f>
        <v>21</v>
      </c>
      <c r="D5" s="3">
        <f>Input!AF18</f>
        <v>700</v>
      </c>
      <c r="E5" s="3">
        <f>Input!AG18</f>
        <v>966</v>
      </c>
      <c r="F5" s="3">
        <f>Input!AH18</f>
        <v>1123</v>
      </c>
      <c r="G5" s="3">
        <f>Input!AI18</f>
        <v>1199</v>
      </c>
    </row>
    <row r="6" spans="1:7" x14ac:dyDescent="0.25">
      <c r="A6" t="s">
        <v>10</v>
      </c>
      <c r="C6" s="3">
        <f t="shared" ref="C6:G6" si="0">+C2+C3</f>
        <v>1714</v>
      </c>
      <c r="D6" s="3">
        <f t="shared" ref="D6:E6" si="1">+D2+D3</f>
        <v>1731</v>
      </c>
      <c r="E6" s="3">
        <f t="shared" si="1"/>
        <v>1955</v>
      </c>
      <c r="F6" s="3">
        <f t="shared" ref="F6" si="2">+F2+F3</f>
        <v>2075</v>
      </c>
      <c r="G6" s="3">
        <f t="shared" si="0"/>
        <v>2327</v>
      </c>
    </row>
    <row r="7" spans="1:7" x14ac:dyDescent="0.25">
      <c r="A7" t="s">
        <v>11</v>
      </c>
      <c r="C7" s="3">
        <f t="shared" ref="C7:G7" si="3">+C6+C4</f>
        <v>1714</v>
      </c>
      <c r="D7" s="3">
        <f t="shared" ref="D7:E7" si="4">+D6+D4</f>
        <v>1738</v>
      </c>
      <c r="E7" s="3">
        <f t="shared" si="4"/>
        <v>1970</v>
      </c>
      <c r="F7" s="3">
        <f t="shared" ref="F7" si="5">+F6+F4</f>
        <v>2092</v>
      </c>
      <c r="G7" s="3">
        <f t="shared" si="3"/>
        <v>2333</v>
      </c>
    </row>
    <row r="8" spans="1:7" x14ac:dyDescent="0.25">
      <c r="A8" t="s">
        <v>12</v>
      </c>
      <c r="C8" s="3">
        <f>+C7+C5</f>
        <v>1735</v>
      </c>
      <c r="D8" s="3">
        <f>+D7+D5</f>
        <v>2438</v>
      </c>
      <c r="E8" s="3">
        <f>+E7+E5</f>
        <v>2936</v>
      </c>
      <c r="F8" s="3">
        <f>+F7+F5</f>
        <v>3215</v>
      </c>
      <c r="G8" s="3">
        <f>+G7+G5</f>
        <v>3532</v>
      </c>
    </row>
    <row r="9" spans="1:7" x14ac:dyDescent="0.25">
      <c r="A9" t="s">
        <v>31</v>
      </c>
      <c r="C9" s="16">
        <f>ROUND(Input!AE19,2)</f>
        <v>0</v>
      </c>
      <c r="D9" s="16">
        <f>ROUND(Input!AF19,2)</f>
        <v>2.7</v>
      </c>
      <c r="E9" s="16">
        <f>ROUND(Input!AG19,2)</f>
        <v>2.75</v>
      </c>
      <c r="F9" s="16">
        <f>ROUND(Input!AH19,2)</f>
        <v>2.63</v>
      </c>
      <c r="G9" s="16">
        <f>ROUND(Input!AI19,2)</f>
        <v>3.28</v>
      </c>
    </row>
    <row r="10" spans="1:7" x14ac:dyDescent="0.25">
      <c r="C10" s="3"/>
      <c r="D10" s="3"/>
      <c r="E10" s="3"/>
      <c r="F10" s="3"/>
      <c r="G10" s="3"/>
    </row>
    <row r="11" spans="1:7" x14ac:dyDescent="0.25">
      <c r="A11" t="s">
        <v>13</v>
      </c>
      <c r="C11" s="3"/>
      <c r="D11" s="3"/>
      <c r="E11" s="3"/>
      <c r="F11" s="3"/>
      <c r="G11" s="3"/>
    </row>
    <row r="12" spans="1:7" x14ac:dyDescent="0.25">
      <c r="A12" t="s">
        <v>4</v>
      </c>
      <c r="C12" s="4">
        <f t="shared" ref="C12:G18" si="6">+C2/C$8</f>
        <v>0.98789625360230549</v>
      </c>
      <c r="D12" s="4">
        <f t="shared" ref="D12:E12" si="7">+D2/D$8</f>
        <v>0.62920426579163247</v>
      </c>
      <c r="E12" s="4">
        <f t="shared" si="7"/>
        <v>0.58991825613079019</v>
      </c>
      <c r="F12" s="4">
        <f t="shared" ref="F12" si="8">+F2/F$8</f>
        <v>0.5698289269051322</v>
      </c>
      <c r="G12" s="4">
        <f t="shared" si="6"/>
        <v>0.59003397508493771</v>
      </c>
    </row>
    <row r="13" spans="1:7" x14ac:dyDescent="0.25">
      <c r="A13" t="s">
        <v>5</v>
      </c>
      <c r="C13" s="4">
        <f t="shared" si="6"/>
        <v>0</v>
      </c>
      <c r="D13" s="4">
        <f t="shared" ref="D13:E13" si="9">+D3/D$8</f>
        <v>8.0803937653814606E-2</v>
      </c>
      <c r="E13" s="4">
        <f t="shared" si="9"/>
        <v>7.5953678474114439E-2</v>
      </c>
      <c r="F13" s="4">
        <f t="shared" ref="F13" si="10">+F3/F$8</f>
        <v>7.5583203732503892E-2</v>
      </c>
      <c r="G13" s="4">
        <f t="shared" si="6"/>
        <v>6.8799546998867492E-2</v>
      </c>
    </row>
    <row r="14" spans="1:7" x14ac:dyDescent="0.25">
      <c r="A14" t="s">
        <v>6</v>
      </c>
      <c r="C14" s="4">
        <f t="shared" si="6"/>
        <v>0</v>
      </c>
      <c r="D14" s="4">
        <f t="shared" ref="D14:E14" si="11">+D4/D$8</f>
        <v>2.871205906480722E-3</v>
      </c>
      <c r="E14" s="4">
        <f t="shared" si="11"/>
        <v>5.108991825613079E-3</v>
      </c>
      <c r="F14" s="4">
        <f t="shared" ref="F14" si="12">+F4/F$8</f>
        <v>5.2877138413685845E-3</v>
      </c>
      <c r="G14" s="4">
        <f t="shared" si="6"/>
        <v>1.6987542468856172E-3</v>
      </c>
    </row>
    <row r="15" spans="1:7" x14ac:dyDescent="0.25">
      <c r="A15" t="s">
        <v>7</v>
      </c>
      <c r="C15" s="4">
        <f t="shared" si="6"/>
        <v>1.2103746397694525E-2</v>
      </c>
      <c r="D15" s="4">
        <f t="shared" ref="D15:E15" si="13">+D5/D$8</f>
        <v>0.28712059064807222</v>
      </c>
      <c r="E15" s="4">
        <f t="shared" si="13"/>
        <v>0.32901907356948229</v>
      </c>
      <c r="F15" s="4">
        <f t="shared" ref="F15" si="14">+F5/F$8</f>
        <v>0.34930015552099536</v>
      </c>
      <c r="G15" s="4">
        <f t="shared" si="6"/>
        <v>0.33946772366930916</v>
      </c>
    </row>
    <row r="16" spans="1:7" x14ac:dyDescent="0.25">
      <c r="A16" t="s">
        <v>10</v>
      </c>
      <c r="C16" s="4">
        <f t="shared" si="6"/>
        <v>0.98789625360230549</v>
      </c>
      <c r="D16" s="4">
        <f t="shared" ref="D16:E16" si="15">+D6/D$8</f>
        <v>0.71000820344544713</v>
      </c>
      <c r="E16" s="4">
        <f t="shared" si="15"/>
        <v>0.66587193460490468</v>
      </c>
      <c r="F16" s="4">
        <f t="shared" ref="F16" si="16">+F6/F$8</f>
        <v>0.64541213063763603</v>
      </c>
      <c r="G16" s="4">
        <f t="shared" si="6"/>
        <v>0.65883352208380519</v>
      </c>
    </row>
    <row r="17" spans="1:21" x14ac:dyDescent="0.25">
      <c r="A17" t="s">
        <v>11</v>
      </c>
      <c r="C17" s="4">
        <f t="shared" si="6"/>
        <v>0.98789625360230549</v>
      </c>
      <c r="D17" s="4">
        <f t="shared" ref="D17:E17" si="17">+D7/D$8</f>
        <v>0.71287940935192784</v>
      </c>
      <c r="E17" s="4">
        <f t="shared" si="17"/>
        <v>0.67098092643051777</v>
      </c>
      <c r="F17" s="4">
        <f t="shared" ref="F17" si="18">+F7/F$8</f>
        <v>0.65069984447900464</v>
      </c>
      <c r="G17" s="4">
        <f t="shared" si="6"/>
        <v>0.66053227633069078</v>
      </c>
    </row>
    <row r="18" spans="1:21" x14ac:dyDescent="0.25">
      <c r="A18" t="s">
        <v>12</v>
      </c>
      <c r="C18" s="4">
        <f t="shared" si="6"/>
        <v>1</v>
      </c>
      <c r="D18" s="4">
        <f t="shared" ref="D18:E18" si="19">+D8/D$8</f>
        <v>1</v>
      </c>
      <c r="E18" s="4">
        <f t="shared" si="19"/>
        <v>1</v>
      </c>
      <c r="F18" s="4">
        <f t="shared" ref="F18" si="20">+F8/F$8</f>
        <v>1</v>
      </c>
      <c r="G18" s="4">
        <f t="shared" si="6"/>
        <v>1</v>
      </c>
    </row>
    <row r="20" spans="1:21" x14ac:dyDescent="0.25">
      <c r="A20" t="s">
        <v>14</v>
      </c>
    </row>
    <row r="21" spans="1:21" x14ac:dyDescent="0.25">
      <c r="A21" t="s">
        <v>4</v>
      </c>
      <c r="C21" s="4">
        <f>+C2/Input!AE45</f>
        <v>0.24096724307605794</v>
      </c>
      <c r="D21" s="4">
        <f>+D2/Input!AF45</f>
        <v>0.24249130572241542</v>
      </c>
      <c r="E21" s="4">
        <f>+E2/Input!AG45</f>
        <v>0.25534424296034203</v>
      </c>
      <c r="F21" s="4">
        <f>+F2/Input!AH45</f>
        <v>0.25781030115395442</v>
      </c>
      <c r="G21" s="4">
        <f>+G2/Input!AI45</f>
        <v>0.27617280678505168</v>
      </c>
    </row>
    <row r="22" spans="1:21" x14ac:dyDescent="0.25">
      <c r="A22" t="s">
        <v>5</v>
      </c>
      <c r="C22" s="4">
        <f>+C3/Input!AE46</f>
        <v>0</v>
      </c>
      <c r="D22" s="4">
        <f>+D3/Input!AF46</f>
        <v>0.13981547196593327</v>
      </c>
      <c r="E22" s="4">
        <f>+E3/Input!AG46</f>
        <v>0.14405684754521964</v>
      </c>
      <c r="F22" s="4">
        <f>+F3/Input!AH46</f>
        <v>0.17136812411847674</v>
      </c>
      <c r="G22" s="4">
        <f>+G3/Input!AI46</f>
        <v>0.1600790513833992</v>
      </c>
      <c r="J22" s="17"/>
    </row>
    <row r="23" spans="1:21" x14ac:dyDescent="0.25">
      <c r="A23" t="s">
        <v>6</v>
      </c>
      <c r="C23" s="4">
        <f>+C4/Input!AE47</f>
        <v>0</v>
      </c>
      <c r="D23" s="4">
        <f>+D4/Input!AF47</f>
        <v>3.9503386004514675E-3</v>
      </c>
      <c r="E23" s="4">
        <f>+E4/Input!AG47</f>
        <v>7.9491255961844191E-3</v>
      </c>
      <c r="F23" s="4">
        <f>+F4/Input!AH47</f>
        <v>8.8772845953002614E-3</v>
      </c>
      <c r="G23" s="4">
        <f>+G4/Input!AI47</f>
        <v>2.5136154168412233E-3</v>
      </c>
      <c r="J23" s="17"/>
    </row>
    <row r="24" spans="1:21" x14ac:dyDescent="0.25">
      <c r="A24" t="s">
        <v>7</v>
      </c>
      <c r="C24" s="4">
        <f>+C5/Input!AE48</f>
        <v>1.0824184320395857E-3</v>
      </c>
      <c r="D24" s="4">
        <f>+D5/Input!AF48</f>
        <v>3.5950901340455033E-2</v>
      </c>
      <c r="E24" s="4">
        <f>+E5/Input!AG48</f>
        <v>5.0069973565541909E-2</v>
      </c>
      <c r="F24" s="4">
        <f>+F5/Input!AH48</f>
        <v>5.8660676974508982E-2</v>
      </c>
      <c r="G24" s="4">
        <f>+G5/Input!AI48</f>
        <v>6.2266306605733276E-2</v>
      </c>
      <c r="J24" s="17"/>
    </row>
    <row r="25" spans="1:21" x14ac:dyDescent="0.25">
      <c r="A25" t="s">
        <v>10</v>
      </c>
      <c r="C25" s="4">
        <f>+C6/Input!AE49</f>
        <v>0.19773880941393632</v>
      </c>
      <c r="D25" s="4">
        <f>+D6/Input!AF49</f>
        <v>0.22378797672915321</v>
      </c>
      <c r="E25" s="4">
        <f>+E6/Input!AG49</f>
        <v>0.23466570639779138</v>
      </c>
      <c r="F25" s="4">
        <f>+F6/Input!AH49</f>
        <v>0.24343031440638199</v>
      </c>
      <c r="G25" s="4">
        <f>+G6/Input!AI49</f>
        <v>0.25672992056487204</v>
      </c>
      <c r="J25" s="17"/>
    </row>
    <row r="26" spans="1:21" x14ac:dyDescent="0.25">
      <c r="A26" t="s">
        <v>11</v>
      </c>
      <c r="C26" s="4">
        <f>+C7/Input!AE50</f>
        <v>0.16766115621637484</v>
      </c>
      <c r="D26" s="4">
        <f>+D7/Input!AF50</f>
        <v>0.18281266435258231</v>
      </c>
      <c r="E26" s="4">
        <f>+E7/Input!AG50</f>
        <v>0.19279702485809355</v>
      </c>
      <c r="F26" s="4">
        <f>+F7/Input!AH50</f>
        <v>0.20040233738863875</v>
      </c>
      <c r="G26" s="4">
        <f>+G7/Input!AI50</f>
        <v>0.2037376648327657</v>
      </c>
      <c r="J26" s="17"/>
    </row>
    <row r="27" spans="1:21" x14ac:dyDescent="0.25">
      <c r="A27" t="s">
        <v>12</v>
      </c>
      <c r="C27" s="4">
        <f>+C8/Input!AE51</f>
        <v>5.8567377801782339E-2</v>
      </c>
      <c r="D27" s="4">
        <f>+D8/Input!AF51</f>
        <v>8.4132790392711709E-2</v>
      </c>
      <c r="E27" s="4">
        <f>+E8/Input!AG51</f>
        <v>9.9488326386771034E-2</v>
      </c>
      <c r="F27" s="4">
        <f>+F8/Input!AH51</f>
        <v>0.10867728087077037</v>
      </c>
      <c r="G27" s="4">
        <f>+G8/Input!AI51</f>
        <v>0.11502263327580031</v>
      </c>
      <c r="J27" s="17"/>
    </row>
    <row r="29" spans="1:21" x14ac:dyDescent="0.25">
      <c r="C29" s="25"/>
      <c r="D29" s="25"/>
      <c r="E29" s="25"/>
      <c r="F29" s="25"/>
      <c r="G29" s="5"/>
      <c r="H29" s="5"/>
      <c r="I29" s="5"/>
      <c r="J29" s="5"/>
      <c r="K29" s="26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25">
      <c r="C30" s="25"/>
      <c r="D30" s="25"/>
      <c r="E30" s="25"/>
      <c r="F30" s="25"/>
      <c r="G30" s="5"/>
      <c r="H30" s="5"/>
      <c r="I30" s="5"/>
      <c r="J30" s="5"/>
      <c r="K30" s="26"/>
      <c r="L30" s="5"/>
      <c r="M30" s="5"/>
      <c r="N30" s="5"/>
      <c r="O30" s="5"/>
      <c r="P30" s="5"/>
      <c r="Q30" s="5"/>
      <c r="R30" s="5"/>
      <c r="S30" s="5"/>
      <c r="T30" s="5"/>
      <c r="U30" s="5"/>
    </row>
  </sheetData>
  <pageMargins left="0.75" right="0.75" top="1" bottom="1" header="0.5" footer="0.5"/>
  <pageSetup scale="60" orientation="landscape" r:id="rId1"/>
  <headerFooter alignWithMargins="0">
    <oddHeader>&amp;LCU-Boulder undergraduate colleges&amp;C&amp;A&amp;RFall headcount by type over time</oddHeader>
    <oddFooter>&amp;LPBA:L:\ir\reports\time\enttype&amp;C&amp;A  
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Intro</vt:lpstr>
      <vt:lpstr>A&amp;S</vt:lpstr>
      <vt:lpstr>Business</vt:lpstr>
      <vt:lpstr>Education</vt:lpstr>
      <vt:lpstr>Engin</vt:lpstr>
      <vt:lpstr>ENVD</vt:lpstr>
      <vt:lpstr>CMCI</vt:lpstr>
      <vt:lpstr>Music</vt:lpstr>
      <vt:lpstr>Exp Studies</vt:lpstr>
      <vt:lpstr>AS Plus</vt:lpstr>
      <vt:lpstr>Campus</vt:lpstr>
      <vt:lpstr>AllUG</vt:lpstr>
      <vt:lpstr>Freshman</vt:lpstr>
      <vt:lpstr>Input</vt:lpstr>
      <vt:lpstr>'A&amp;S'!Print_Area</vt:lpstr>
      <vt:lpstr>'AS Plus'!Print_Area</vt:lpstr>
      <vt:lpstr>Business!Print_Area</vt:lpstr>
      <vt:lpstr>Campus!Print_Area</vt:lpstr>
      <vt:lpstr>CMCI!Print_Area</vt:lpstr>
      <vt:lpstr>Education!Print_Area</vt:lpstr>
      <vt:lpstr>Engin!Print_Area</vt:lpstr>
      <vt:lpstr>ENVD!Print_Area</vt:lpstr>
      <vt:lpstr>'Exp Studies'!Print_Area</vt:lpstr>
      <vt:lpstr>Music!Print_Area</vt:lpstr>
      <vt:lpstr>'A&amp;S'!Print_Titles</vt:lpstr>
      <vt:lpstr>Input!Print_Titles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 McClelland</dc:creator>
  <cp:lastModifiedBy>Blake Redabaugh</cp:lastModifiedBy>
  <cp:lastPrinted>2012-12-12T07:18:36Z</cp:lastPrinted>
  <dcterms:created xsi:type="dcterms:W3CDTF">2001-01-09T19:18:08Z</dcterms:created>
  <dcterms:modified xsi:type="dcterms:W3CDTF">2023-09-29T15:30:54Z</dcterms:modified>
</cp:coreProperties>
</file>